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firstSheet="1" activeTab="2"/>
  </bookViews>
  <sheets>
    <sheet name="Доработка" sheetId="1" state="hidden" r:id="rId1"/>
    <sheet name="Рекомендации" sheetId="2" r:id="rId2"/>
    <sheet name="Справка" sheetId="3" r:id="rId3"/>
    <sheet name="Прописью" sheetId="4" state="hidden" r:id="rId4"/>
  </sheets>
  <externalReferences>
    <externalReference r:id="rId7"/>
    <externalReference r:id="rId8"/>
    <externalReference r:id="rId9"/>
  </externalReferences>
  <definedNames>
    <definedName name="_xlfn.COUNTIFS" hidden="1">#NAME?</definedName>
    <definedName name="_xlfn.SUMIFS" hidden="1">#NAME?</definedName>
    <definedName name="s">#REF!</definedName>
    <definedName name="YN3">'[1]ТН-2 (альбомн)'!#REF!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год">#REF!</definedName>
    <definedName name="ДатаПересмотра">'[3]Служебный'!$F$3:$F$5</definedName>
    <definedName name="й">'[2]Округление до 50 руб.'!#REF!</definedName>
    <definedName name="КТ">'Справка'!$37:$37</definedName>
    <definedName name="месяц">#REF!</definedName>
    <definedName name="НТ">'Справка'!$33:$33</definedName>
    <definedName name="_xlnm.Print_Area" localSheetId="0">'Доработка'!$B$2:$G$22</definedName>
    <definedName name="_xlnm.Print_Area" localSheetId="1">'Рекомендации'!$B$2:$K$7</definedName>
    <definedName name="_xlnm.Print_Area" localSheetId="2">'Справка'!$B$2:$EU$55</definedName>
    <definedName name="Срок">'[3]Служебный'!$E$3:$E$5</definedName>
    <definedName name="Управления">'[3]Служебный'!$A$3:$A$35</definedName>
    <definedName name="ф">#REF!</definedName>
    <definedName name="ЯЧ1">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КонсультантПлюс примечание</author>
  </authors>
  <commentList>
    <comment ref="FG38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Левая кнопка: "Добавить строку"
Правая кнопка: "Удалить строку"</t>
        </r>
      </text>
    </comment>
  </commentList>
</comments>
</file>

<file path=xl/sharedStrings.xml><?xml version="1.0" encoding="utf-8"?>
<sst xmlns="http://schemas.openxmlformats.org/spreadsheetml/2006/main" count="147" uniqueCount="130">
  <si>
    <t>Тел. бухгалтерии</t>
  </si>
  <si>
    <t>"</t>
  </si>
  <si>
    <t>г.</t>
  </si>
  <si>
    <t>№</t>
  </si>
  <si>
    <t xml:space="preserve"> 20</t>
  </si>
  <si>
    <t>в</t>
  </si>
  <si>
    <t>Выдана</t>
  </si>
  <si>
    <t>,  УНП</t>
  </si>
  <si>
    <t>(фамилия, имя, отчество)</t>
  </si>
  <si>
    <t>в должности</t>
  </si>
  <si>
    <t>г.;</t>
  </si>
  <si>
    <t>контракту сроком действия до</t>
  </si>
  <si>
    <t>учится в</t>
  </si>
  <si>
    <t>;</t>
  </si>
  <si>
    <t>получает пенсию пожизненно или сроком до</t>
  </si>
  <si>
    <t>г.,</t>
  </si>
  <si>
    <t>назначенную</t>
  </si>
  <si>
    <t>составляют</t>
  </si>
  <si>
    <t>Месяц</t>
  </si>
  <si>
    <t>Год</t>
  </si>
  <si>
    <t>Удержано</t>
  </si>
  <si>
    <t>К выплате</t>
  </si>
  <si>
    <t>по исполни-тельным документам</t>
  </si>
  <si>
    <t>пенсионные взносы</t>
  </si>
  <si>
    <t>другие удержания</t>
  </si>
  <si>
    <t>платежи по полученным кредитам, займам</t>
  </si>
  <si>
    <t>ИТОГО</t>
  </si>
  <si>
    <t>Предъявлен</t>
  </si>
  <si>
    <t xml:space="preserve">(наименование и номер документа, удостоверяющего личность, дата выдачи и кем выдан) </t>
  </si>
  <si>
    <t>Идентификационный номер</t>
  </si>
  <si>
    <t>Зарегистрирован(а) по адресу</t>
  </si>
  <si>
    <t>(подпись)</t>
  </si>
  <si>
    <t>(фамилия, инициалы)</t>
  </si>
  <si>
    <t>М.П.</t>
  </si>
  <si>
    <t>1. Справка действительна в течение 30 календарных дней со дня выдачи.</t>
  </si>
  <si>
    <t>(цифрами и прописью)</t>
  </si>
  <si>
    <t>Тел. отдела кадров</t>
  </si>
  <si>
    <t>Примечания: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</si>
  <si>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</si>
  <si>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</si>
  <si>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</si>
  <si>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</si>
  <si>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</si>
  <si>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</si>
  <si>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</si>
  <si>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</si>
  <si>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</si>
  <si>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</si>
  <si>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</si>
  <si>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</si>
  <si>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</si>
  <si>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</si>
  <si>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</si>
  <si>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</si>
  <si>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</si>
  <si>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</si>
  <si>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</si>
  <si>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</si>
  <si>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</si>
  <si>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</si>
  <si>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</si>
  <si>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</si>
  <si>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</si>
  <si>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</si>
  <si>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</si>
  <si>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</si>
  <si>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</si>
  <si>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</si>
  <si>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</si>
  <si>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</si>
  <si>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</si>
  <si>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</si>
  <si>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</si>
  <si>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</si>
  <si>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</si>
  <si>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</si>
  <si>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</si>
  <si>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</si>
  <si>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</si>
  <si>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</si>
  <si>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</si>
  <si>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</si>
  <si>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</si>
  <si>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</si>
  <si>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</si>
  <si>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</si>
  <si>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</si>
  <si>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</si>
  <si>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о том,</t>
  </si>
  <si>
    <t>что он (она) с</t>
  </si>
  <si>
    <t>г. работает в</t>
  </si>
  <si>
    <t xml:space="preserve">(полное наименование, </t>
  </si>
  <si>
    <t>Рекомендации по заполнению бухгалтерской учетной документации, подготовленной с использованием системы "КонсультантПлюс"</t>
  </si>
  <si>
    <r>
      <t xml:space="preserve">В ячейках, помеченных цветом, содержатся формулы. </t>
    </r>
    <r>
      <rPr>
        <b/>
        <sz val="9"/>
        <rFont val="Times New Roman CYR"/>
        <family val="0"/>
      </rPr>
      <t>Не рекомендуется удалять информацию из данных ячеек!</t>
    </r>
    <r>
      <rPr>
        <sz val="9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</si>
  <si>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>При необходимости представления значений с одним или двумя знаками после запятой</t>
    </r>
    <r>
      <rPr>
        <sz val="9"/>
        <rFont val="Times New Roman CYR"/>
        <family val="0"/>
      </rPr>
      <t xml:space="preserve">, формат в ячейках, куда вносятся данные значения, можно изменить следующим образом: </t>
    </r>
    <r>
      <rPr>
        <i/>
        <sz val="9"/>
        <rFont val="Times New Roman CYR"/>
        <family val="0"/>
      </rPr>
      <t>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</si>
  <si>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r>
      <t>В форме предусмотрены кнопки</t>
    </r>
    <r>
      <rPr>
        <b/>
        <sz val="10"/>
        <rFont val="Times New Roman"/>
        <family val="1"/>
      </rPr>
      <t xml:space="preserve"> добавления (удаления)</t>
    </r>
    <r>
      <rPr>
        <sz val="10"/>
        <rFont val="Times New Roman"/>
        <family val="1"/>
      </rPr>
      <t xml:space="preserve"> строк. Для </t>
    </r>
    <r>
      <rPr>
        <sz val="10"/>
        <color indexed="14"/>
        <rFont val="Times New Roman"/>
        <family val="1"/>
      </rPr>
      <t>добавления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удаления</t>
    </r>
    <r>
      <rPr>
        <sz val="10"/>
        <rFont val="Times New Roman"/>
        <family val="1"/>
      </rPr>
      <t xml:space="preserve">) необходимо установить курсор на пустой ячейке строки и нажать на </t>
    </r>
    <r>
      <rPr>
        <sz val="10"/>
        <color indexed="14"/>
        <rFont val="Times New Roman"/>
        <family val="1"/>
      </rPr>
      <t>левую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правую</t>
    </r>
    <r>
      <rPr>
        <sz val="10"/>
        <rFont val="Times New Roman"/>
        <family val="1"/>
      </rPr>
      <t>) кнопку.</t>
    </r>
  </si>
  <si>
    <t>Дата внесения изменений</t>
  </si>
  <si>
    <t>Дата включения в ИБ</t>
  </si>
  <si>
    <t>Краткое описание внесенных изменений</t>
  </si>
  <si>
    <t>Исполнитель</t>
  </si>
  <si>
    <t>№ обращения</t>
  </si>
  <si>
    <t>Примечание</t>
  </si>
  <si>
    <t>Волковец</t>
  </si>
  <si>
    <t>доработки по пожеланию</t>
  </si>
  <si>
    <t>2014_02-207</t>
  </si>
  <si>
    <t>Штамп юридического лица,</t>
  </si>
  <si>
    <t>индивидуального предпринимателя (при наличии)</t>
  </si>
  <si>
    <t>адрес места жительства индивидуального предпринимателя)</t>
  </si>
  <si>
    <t>(регистрационный номер в Едином государственном регистре юридических лиц и индивидуальных предпринимателей)</t>
  </si>
  <si>
    <t>,</t>
  </si>
  <si>
    <t xml:space="preserve">и его (ее) </t>
  </si>
  <si>
    <t>за</t>
  </si>
  <si>
    <t>:</t>
  </si>
  <si>
    <t>профсоюзные взносы</t>
  </si>
  <si>
    <t>подоходный налог с физических лиц</t>
  </si>
  <si>
    <t>Среднемесячный</t>
  </si>
  <si>
    <t xml:space="preserve">доход за </t>
  </si>
  <si>
    <t>Главный бухгалтер (при наличии)</t>
  </si>
  <si>
    <t>Форма утверждена письмом Национального банка Республики Беларусь от 12.05.2014 N 04-20/442 "О некоторых вопросах применения постановления Правления Национального банка Республики Беларусь от 18 апреля 2014 г. N 253"</t>
  </si>
  <si>
    <t xml:space="preserve">Заглавная </t>
  </si>
  <si>
    <t xml:space="preserve">маленькая </t>
  </si>
  <si>
    <t>ООО "Би Лизинг"</t>
  </si>
  <si>
    <t>(наименование лизингодателя)</t>
  </si>
  <si>
    <t xml:space="preserve">СПРАВКА О ДОХОДАХ </t>
  </si>
  <si>
    <t xml:space="preserve">с </t>
  </si>
  <si>
    <t>г. по трудовому договору на неопределенный срок, срочному трудовому договору сроком  действия до</t>
  </si>
  <si>
    <t>(указать вид дохода)</t>
  </si>
  <si>
    <t>Руководитель</t>
  </si>
  <si>
    <t xml:space="preserve">юридический адрес, фактическое местонахождение и УНП организации, </t>
  </si>
  <si>
    <t>Источник дохода (зарплата, государственная адресная социальная и иная материальная помощь, пособия, другие источники получения дохода)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</si>
</sst>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_-* #,##0.00[$р.-419]_-;\-* #,##0.00[$р.-419]_-;_-* &quot;-&quot;??[$р.-419]_-;_-@_-"/>
  </numFmts>
  <fonts count="53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0"/>
      <name val="Times New Roman CYR"/>
      <family val="0"/>
    </font>
    <font>
      <sz val="10"/>
      <color indexed="22"/>
      <name val="Times New Roman CYR"/>
      <family val="1"/>
    </font>
    <font>
      <u val="single"/>
      <sz val="10"/>
      <color indexed="12"/>
      <name val="Arial Cyr"/>
      <family val="0"/>
    </font>
    <font>
      <b/>
      <i/>
      <sz val="10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6"/>
      <name val="Times New Roman CYR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1"/>
      <name val="Times New Roman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 CYR"/>
      <family val="0"/>
    </font>
    <font>
      <i/>
      <sz val="9"/>
      <name val="Times New Roman CYR"/>
      <family val="0"/>
    </font>
    <font>
      <b/>
      <sz val="10"/>
      <color indexed="22"/>
      <name val="Times New Roman CYR"/>
      <family val="1"/>
    </font>
    <font>
      <sz val="10"/>
      <color indexed="22"/>
      <name val="Arial Cyr"/>
      <family val="0"/>
    </font>
    <font>
      <b/>
      <sz val="12"/>
      <color indexed="22"/>
      <name val="Arial Cyr"/>
      <family val="2"/>
    </font>
    <font>
      <sz val="8"/>
      <color indexed="22"/>
      <name val="Arial Cyr"/>
      <family val="2"/>
    </font>
    <font>
      <b/>
      <sz val="10"/>
      <color indexed="22"/>
      <name val="Arial Cyr"/>
      <family val="0"/>
    </font>
    <font>
      <sz val="10"/>
      <color indexed="22"/>
      <name val="Times New Roman"/>
      <family val="1"/>
    </font>
    <font>
      <sz val="9"/>
      <color indexed="22"/>
      <name val="Arial Cyr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12"/>
      <name val="Times New Roman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b/>
      <sz val="8"/>
      <name val="Times New Roman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horizontal="justify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49" fontId="0" fillId="0" borderId="1">
      <alignment horizontal="left"/>
      <protection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9" fillId="0" borderId="0" applyNumberFormat="0" applyFill="0" applyBorder="0" applyAlignment="0" applyProtection="0"/>
    <xf numFmtId="49" fontId="0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26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27" fillId="0" borderId="11" applyNumberFormat="0" applyFill="0" applyAlignment="0" applyProtection="0"/>
    <xf numFmtId="0" fontId="0" fillId="0" borderId="1">
      <alignment horizontal="center"/>
      <protection/>
    </xf>
    <xf numFmtId="0" fontId="28" fillId="0" borderId="0" applyNumberFormat="0" applyFill="0" applyBorder="0" applyAlignment="0" applyProtection="0"/>
    <xf numFmtId="0" fontId="4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6">
    <xf numFmtId="0" fontId="0" fillId="0" borderId="0" xfId="0" applyAlignment="1">
      <alignment horizontal="left"/>
    </xf>
    <xf numFmtId="0" fontId="0" fillId="20" borderId="0" xfId="0" applyFill="1" applyAlignment="1" applyProtection="1">
      <alignment horizontal="left"/>
      <protection hidden="1"/>
    </xf>
    <xf numFmtId="0" fontId="8" fillId="20" borderId="0" xfId="0" applyFont="1" applyFill="1" applyAlignment="1" applyProtection="1">
      <alignment horizontal="left"/>
      <protection hidden="1"/>
    </xf>
    <xf numFmtId="0" fontId="0" fillId="24" borderId="0" xfId="0" applyFill="1" applyAlignment="1" applyProtection="1">
      <alignment horizontal="left"/>
      <protection hidden="1"/>
    </xf>
    <xf numFmtId="49" fontId="0" fillId="24" borderId="0" xfId="0" applyNumberFormat="1" applyFill="1" applyAlignment="1" applyProtection="1">
      <alignment horizontal="left"/>
      <protection hidden="1"/>
    </xf>
    <xf numFmtId="49" fontId="0" fillId="24" borderId="0" xfId="68" applyNumberFormat="1" applyFont="1" applyFill="1" applyBorder="1" applyProtection="1">
      <alignment horizontal="center"/>
      <protection hidden="1"/>
    </xf>
    <xf numFmtId="0" fontId="0" fillId="25" borderId="12" xfId="0" applyFill="1" applyBorder="1" applyAlignment="1" applyProtection="1">
      <alignment horizontal="left"/>
      <protection hidden="1"/>
    </xf>
    <xf numFmtId="0" fontId="0" fillId="25" borderId="13" xfId="0" applyFill="1" applyBorder="1" applyAlignment="1" applyProtection="1">
      <alignment horizontal="left"/>
      <protection hidden="1"/>
    </xf>
    <xf numFmtId="0" fontId="0" fillId="20" borderId="0" xfId="0" applyFill="1" applyAlignment="1" applyProtection="1">
      <alignment horizontal="left"/>
      <protection locked="0"/>
    </xf>
    <xf numFmtId="0" fontId="2" fillId="24" borderId="0" xfId="52" applyFill="1" applyAlignment="1">
      <alignment horizontal="right" vertical="top" wrapText="1"/>
      <protection/>
    </xf>
    <xf numFmtId="0" fontId="0" fillId="24" borderId="0" xfId="0" applyFill="1" applyAlignment="1">
      <alignment horizontal="left"/>
    </xf>
    <xf numFmtId="49" fontId="6" fillId="24" borderId="0" xfId="67" applyFill="1">
      <alignment horizontal="center" vertical="top"/>
      <protection/>
    </xf>
    <xf numFmtId="0" fontId="11" fillId="24" borderId="0" xfId="63" applyFill="1">
      <alignment/>
      <protection/>
    </xf>
    <xf numFmtId="49" fontId="0" fillId="24" borderId="0" xfId="0" applyNumberFormat="1" applyFill="1" applyAlignment="1">
      <alignment horizontal="left"/>
    </xf>
    <xf numFmtId="49" fontId="0" fillId="24" borderId="0" xfId="68" applyNumberFormat="1" applyFont="1" applyFill="1" applyBorder="1">
      <alignment horizontal="center"/>
      <protection/>
    </xf>
    <xf numFmtId="49" fontId="0" fillId="24" borderId="0" xfId="68" applyNumberFormat="1" applyFill="1" applyBorder="1">
      <alignment horizontal="center"/>
      <protection/>
    </xf>
    <xf numFmtId="49" fontId="0" fillId="24" borderId="0" xfId="0" applyNumberFormat="1" applyFill="1" applyBorder="1" applyAlignment="1">
      <alignment horizontal="left"/>
    </xf>
    <xf numFmtId="0" fontId="0" fillId="24" borderId="0" xfId="0" applyFill="1" applyAlignment="1">
      <alignment horizontal="right"/>
    </xf>
    <xf numFmtId="0" fontId="0" fillId="20" borderId="0" xfId="62" applyFill="1">
      <alignment horizontal="left"/>
      <protection/>
    </xf>
    <xf numFmtId="170" fontId="30" fillId="20" borderId="0" xfId="46" applyFont="1" applyFill="1" applyBorder="1" applyAlignment="1">
      <alignment vertical="justify" wrapText="1"/>
    </xf>
    <xf numFmtId="170" fontId="31" fillId="20" borderId="0" xfId="46" applyFont="1" applyFill="1" applyBorder="1" applyAlignment="1">
      <alignment vertical="justify" wrapText="1"/>
    </xf>
    <xf numFmtId="0" fontId="35" fillId="20" borderId="0" xfId="46" applyNumberFormat="1" applyFont="1" applyFill="1" applyBorder="1" applyAlignment="1">
      <alignment vertical="top" wrapText="1"/>
    </xf>
    <xf numFmtId="0" fontId="5" fillId="20" borderId="0" xfId="46" applyNumberFormat="1" applyFont="1" applyFill="1" applyBorder="1" applyAlignment="1" applyProtection="1">
      <alignment vertical="center" wrapText="1"/>
      <protection/>
    </xf>
    <xf numFmtId="0" fontId="3" fillId="20" borderId="0" xfId="46" applyNumberFormat="1" applyFont="1" applyFill="1" applyBorder="1" applyAlignment="1" applyProtection="1">
      <alignment vertical="center" wrapText="1"/>
      <protection/>
    </xf>
    <xf numFmtId="0" fontId="11" fillId="20" borderId="0" xfId="62" applyFont="1" applyFill="1" applyBorder="1" applyAlignment="1">
      <alignment vertical="top" wrapText="1"/>
      <protection/>
    </xf>
    <xf numFmtId="0" fontId="35" fillId="20" borderId="0" xfId="46" applyNumberFormat="1" applyFont="1" applyFill="1" applyBorder="1" applyAlignment="1" applyProtection="1">
      <alignment vertical="top" wrapText="1"/>
      <protection locked="0"/>
    </xf>
    <xf numFmtId="0" fontId="0" fillId="20" borderId="0" xfId="62" applyFill="1" applyBorder="1">
      <alignment horizontal="left"/>
      <protection/>
    </xf>
    <xf numFmtId="0" fontId="1" fillId="20" borderId="0" xfId="61" applyFill="1" applyBorder="1">
      <alignment/>
      <protection/>
    </xf>
    <xf numFmtId="0" fontId="1" fillId="20" borderId="0" xfId="61" applyFill="1">
      <alignment/>
      <protection/>
    </xf>
    <xf numFmtId="0" fontId="8" fillId="20" borderId="0" xfId="59" applyFont="1" applyFill="1">
      <alignment horizontal="left"/>
      <protection/>
    </xf>
    <xf numFmtId="0" fontId="40" fillId="20" borderId="1" xfId="59" applyFont="1" applyFill="1" applyBorder="1" applyAlignment="1">
      <alignment horizontal="center" vertical="center" wrapText="1"/>
      <protection/>
    </xf>
    <xf numFmtId="0" fontId="40" fillId="20" borderId="1" xfId="59" applyFont="1" applyFill="1" applyBorder="1" applyAlignment="1">
      <alignment horizontal="center" vertical="center"/>
      <protection/>
    </xf>
    <xf numFmtId="14" fontId="8" fillId="20" borderId="1" xfId="59" applyNumberFormat="1" applyFont="1" applyFill="1" applyBorder="1" applyAlignment="1">
      <alignment horizontal="center"/>
      <protection/>
    </xf>
    <xf numFmtId="0" fontId="8" fillId="20" borderId="1" xfId="59" applyFont="1" applyFill="1" applyBorder="1">
      <alignment horizontal="left"/>
      <protection/>
    </xf>
    <xf numFmtId="0" fontId="8" fillId="20" borderId="1" xfId="59" applyFont="1" applyFill="1" applyBorder="1" applyAlignment="1">
      <alignment horizontal="center"/>
      <protection/>
    </xf>
    <xf numFmtId="0" fontId="2" fillId="24" borderId="0" xfId="52" applyFont="1" applyFill="1" applyAlignment="1" applyProtection="1">
      <alignment vertical="top" wrapText="1"/>
      <protection hidden="1"/>
    </xf>
    <xf numFmtId="0" fontId="0" fillId="24" borderId="0" xfId="0" applyFill="1" applyBorder="1" applyAlignment="1">
      <alignment horizontal="left"/>
    </xf>
    <xf numFmtId="0" fontId="1" fillId="20" borderId="0" xfId="60" applyNumberFormat="1" applyFont="1" applyFill="1" applyProtection="1">
      <alignment/>
      <protection hidden="1"/>
    </xf>
    <xf numFmtId="0" fontId="1" fillId="20" borderId="0" xfId="60" applyNumberFormat="1" applyFont="1" applyFill="1" applyAlignment="1" applyProtection="1">
      <alignment horizontal="right"/>
      <protection hidden="1"/>
    </xf>
    <xf numFmtId="0" fontId="41" fillId="20" borderId="0" xfId="60" applyNumberFormat="1" applyFont="1" applyFill="1" applyProtection="1">
      <alignment/>
      <protection hidden="1"/>
    </xf>
    <xf numFmtId="0" fontId="41" fillId="20" borderId="0" xfId="60" applyNumberFormat="1" applyFont="1" applyFill="1" applyBorder="1" applyProtection="1">
      <alignment/>
      <protection hidden="1"/>
    </xf>
    <xf numFmtId="4" fontId="42" fillId="20" borderId="0" xfId="60" applyNumberFormat="1" applyFont="1" applyFill="1" applyBorder="1" applyAlignment="1" applyProtection="1">
      <alignment horizontal="right"/>
      <protection hidden="1"/>
    </xf>
    <xf numFmtId="172" fontId="41" fillId="20" borderId="0" xfId="60" applyNumberFormat="1" applyFont="1" applyFill="1" applyBorder="1" applyAlignment="1" applyProtection="1">
      <alignment horizontal="left"/>
      <protection hidden="1"/>
    </xf>
    <xf numFmtId="0" fontId="41" fillId="20" borderId="0" xfId="60" applyNumberFormat="1" applyFont="1" applyFill="1" applyAlignment="1" applyProtection="1">
      <alignment horizontal="right"/>
      <protection hidden="1"/>
    </xf>
    <xf numFmtId="0" fontId="41" fillId="20" borderId="0" xfId="60" applyNumberFormat="1" applyFont="1" applyFill="1" applyBorder="1" applyProtection="1">
      <alignment/>
      <protection hidden="1"/>
    </xf>
    <xf numFmtId="0" fontId="41" fillId="20" borderId="0" xfId="60" applyNumberFormat="1" applyFont="1" applyFill="1" applyBorder="1" applyAlignment="1" applyProtection="1">
      <alignment horizontal="left"/>
      <protection hidden="1"/>
    </xf>
    <xf numFmtId="0" fontId="43" fillId="20" borderId="0" xfId="60" applyNumberFormat="1" applyFont="1" applyFill="1" applyBorder="1" applyProtection="1">
      <alignment/>
      <protection hidden="1"/>
    </xf>
    <xf numFmtId="0" fontId="44" fillId="20" borderId="0" xfId="60" applyNumberFormat="1" applyFont="1" applyFill="1" applyBorder="1" applyProtection="1">
      <alignment/>
      <protection hidden="1"/>
    </xf>
    <xf numFmtId="0" fontId="45" fillId="20" borderId="0" xfId="60" applyFont="1" applyFill="1" applyBorder="1" applyProtection="1">
      <alignment/>
      <protection hidden="1"/>
    </xf>
    <xf numFmtId="0" fontId="41" fillId="20" borderId="0" xfId="60" applyFont="1" applyFill="1" applyBorder="1" applyProtection="1">
      <alignment/>
      <protection hidden="1"/>
    </xf>
    <xf numFmtId="0" fontId="41" fillId="20" borderId="0" xfId="60" applyFont="1" applyFill="1" applyBorder="1" applyAlignment="1" applyProtection="1">
      <alignment horizontal="left"/>
      <protection hidden="1"/>
    </xf>
    <xf numFmtId="0" fontId="41" fillId="20" borderId="0" xfId="60" applyFont="1" applyFill="1" applyBorder="1" applyAlignment="1" applyProtection="1">
      <alignment horizontal="center"/>
      <protection hidden="1"/>
    </xf>
    <xf numFmtId="0" fontId="44" fillId="20" borderId="0" xfId="60" applyNumberFormat="1" applyFont="1" applyFill="1" applyBorder="1" applyProtection="1">
      <alignment/>
      <protection hidden="1"/>
    </xf>
    <xf numFmtId="0" fontId="43" fillId="20" borderId="0" xfId="60" applyNumberFormat="1" applyFont="1" applyFill="1" applyBorder="1" applyProtection="1">
      <alignment/>
      <protection hidden="1"/>
    </xf>
    <xf numFmtId="0" fontId="41" fillId="20" borderId="0" xfId="60" applyNumberFormat="1" applyFont="1" applyFill="1" applyBorder="1" applyAlignment="1" applyProtection="1">
      <alignment horizontal="right"/>
      <protection hidden="1"/>
    </xf>
    <xf numFmtId="0" fontId="41" fillId="20" borderId="0" xfId="60" applyNumberFormat="1" applyFont="1" applyFill="1" applyBorder="1" applyAlignment="1" applyProtection="1">
      <alignment horizontal="right"/>
      <protection hidden="1"/>
    </xf>
    <xf numFmtId="0" fontId="44" fillId="20" borderId="0" xfId="60" applyNumberFormat="1" applyFont="1" applyFill="1" applyBorder="1" applyAlignment="1" applyProtection="1">
      <alignment horizontal="center"/>
      <protection hidden="1"/>
    </xf>
    <xf numFmtId="173" fontId="41" fillId="20" borderId="0" xfId="60" applyNumberFormat="1" applyFont="1" applyFill="1" applyBorder="1" applyProtection="1">
      <alignment/>
      <protection hidden="1"/>
    </xf>
    <xf numFmtId="2" fontId="41" fillId="20" borderId="0" xfId="60" applyNumberFormat="1" applyFont="1" applyFill="1" applyBorder="1" applyAlignment="1" applyProtection="1">
      <alignment horizontal="right"/>
      <protection hidden="1"/>
    </xf>
    <xf numFmtId="22" fontId="41" fillId="20" borderId="0" xfId="60" applyNumberFormat="1" applyFont="1" applyFill="1" applyBorder="1" applyProtection="1">
      <alignment/>
      <protection hidden="1"/>
    </xf>
    <xf numFmtId="0" fontId="43" fillId="20" borderId="0" xfId="60" applyNumberFormat="1" applyFont="1" applyFill="1" applyBorder="1" applyAlignment="1" applyProtection="1">
      <alignment shrinkToFit="1"/>
      <protection hidden="1"/>
    </xf>
    <xf numFmtId="0" fontId="41" fillId="20" borderId="0" xfId="60" applyNumberFormat="1" applyFont="1" applyFill="1" applyBorder="1" applyAlignment="1" applyProtection="1">
      <alignment horizontal="left"/>
      <protection hidden="1"/>
    </xf>
    <xf numFmtId="14" fontId="41" fillId="20" borderId="0" xfId="60" applyNumberFormat="1" applyFont="1" applyFill="1" applyBorder="1" applyProtection="1">
      <alignment/>
      <protection hidden="1"/>
    </xf>
    <xf numFmtId="4" fontId="41" fillId="20" borderId="0" xfId="60" applyNumberFormat="1" applyFont="1" applyFill="1" applyBorder="1" applyAlignment="1" applyProtection="1">
      <alignment horizontal="right"/>
      <protection hidden="1"/>
    </xf>
    <xf numFmtId="22" fontId="41" fillId="20" borderId="0" xfId="60" applyNumberFormat="1" applyFont="1" applyFill="1" applyBorder="1" applyProtection="1">
      <alignment/>
      <protection hidden="1"/>
    </xf>
    <xf numFmtId="4" fontId="41" fillId="20" borderId="0" xfId="60" applyNumberFormat="1" applyFont="1" applyFill="1" applyBorder="1" applyAlignment="1" applyProtection="1">
      <alignment horizontal="left"/>
      <protection hidden="1"/>
    </xf>
    <xf numFmtId="0" fontId="46" fillId="20" borderId="0" xfId="60" applyNumberFormat="1" applyFont="1" applyFill="1" applyBorder="1" applyProtection="1">
      <alignment/>
      <protection hidden="1"/>
    </xf>
    <xf numFmtId="0" fontId="46" fillId="20" borderId="0" xfId="60" applyNumberFormat="1" applyFont="1" applyFill="1" applyBorder="1" applyAlignment="1" applyProtection="1">
      <alignment shrinkToFit="1"/>
      <protection hidden="1"/>
    </xf>
    <xf numFmtId="3" fontId="41" fillId="20" borderId="0" xfId="60" applyNumberFormat="1" applyFont="1" applyFill="1" applyBorder="1" applyProtection="1">
      <alignment/>
      <protection hidden="1"/>
    </xf>
    <xf numFmtId="1" fontId="41" fillId="20" borderId="0" xfId="60" applyNumberFormat="1" applyFont="1" applyFill="1" applyBorder="1" applyAlignment="1" applyProtection="1">
      <alignment horizontal="right"/>
      <protection hidden="1"/>
    </xf>
    <xf numFmtId="0" fontId="41" fillId="20" borderId="0" xfId="60" applyNumberFormat="1" applyFont="1" applyFill="1" applyBorder="1" applyAlignment="1" applyProtection="1">
      <alignment vertical="top"/>
      <protection hidden="1"/>
    </xf>
    <xf numFmtId="0" fontId="8" fillId="20" borderId="0" xfId="0" applyFont="1" applyFill="1" applyAlignment="1" applyProtection="1">
      <alignment horizontal="left" shrinkToFit="1"/>
      <protection hidden="1"/>
    </xf>
    <xf numFmtId="169" fontId="8" fillId="20" borderId="0" xfId="0" applyNumberFormat="1" applyFont="1" applyFill="1" applyAlignment="1" applyProtection="1">
      <alignment horizontal="left" shrinkToFit="1"/>
      <protection hidden="1"/>
    </xf>
    <xf numFmtId="171" fontId="8" fillId="20" borderId="0" xfId="0" applyNumberFormat="1" applyFont="1" applyFill="1" applyAlignment="1" applyProtection="1">
      <alignment horizontal="left" shrinkToFit="1"/>
      <protection hidden="1"/>
    </xf>
    <xf numFmtId="0" fontId="8" fillId="20" borderId="0" xfId="0" applyNumberFormat="1" applyFont="1" applyFill="1" applyAlignment="1" applyProtection="1">
      <alignment horizontal="left" shrinkToFit="1"/>
      <protection hidden="1"/>
    </xf>
    <xf numFmtId="0" fontId="0" fillId="24" borderId="9" xfId="68" applyNumberFormat="1" applyFill="1" applyBorder="1" applyAlignment="1" applyProtection="1">
      <alignment shrinkToFit="1"/>
      <protection locked="0"/>
    </xf>
    <xf numFmtId="170" fontId="38" fillId="26" borderId="0" xfId="46" applyFont="1" applyFill="1" applyBorder="1" applyAlignment="1">
      <alignment horizontal="center" vertical="center" wrapText="1"/>
    </xf>
    <xf numFmtId="0" fontId="11" fillId="24" borderId="0" xfId="62" applyFont="1" applyFill="1" applyBorder="1" applyAlignment="1">
      <alignment horizontal="justify" vertical="top" wrapText="1"/>
      <protection/>
    </xf>
    <xf numFmtId="0" fontId="5" fillId="24" borderId="0" xfId="46" applyNumberFormat="1" applyFont="1" applyFill="1" applyBorder="1" applyAlignment="1" applyProtection="1">
      <alignment horizontal="justify" vertical="top" wrapText="1"/>
      <protection/>
    </xf>
    <xf numFmtId="0" fontId="3" fillId="24" borderId="0" xfId="46" applyNumberFormat="1" applyFont="1" applyFill="1" applyBorder="1" applyAlignment="1" applyProtection="1">
      <alignment horizontal="justify" vertical="top" wrapText="1"/>
      <protection/>
    </xf>
    <xf numFmtId="0" fontId="0" fillId="24" borderId="0" xfId="0" applyFill="1" applyAlignment="1" applyProtection="1">
      <alignment/>
      <protection hidden="1"/>
    </xf>
    <xf numFmtId="0" fontId="0" fillId="24" borderId="9" xfId="0" applyFill="1" applyBorder="1" applyAlignment="1" applyProtection="1">
      <alignment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26" borderId="9" xfId="68" applyNumberFormat="1" applyFont="1" applyFill="1" applyAlignment="1" applyProtection="1">
      <alignment horizontal="center" shrinkToFit="1"/>
      <protection hidden="1"/>
    </xf>
    <xf numFmtId="0" fontId="0" fillId="26" borderId="9" xfId="68" applyNumberFormat="1" applyFill="1" applyAlignment="1" applyProtection="1">
      <alignment horizontal="center" shrinkToFit="1"/>
      <protection hidden="1"/>
    </xf>
    <xf numFmtId="171" fontId="0" fillId="26" borderId="14" xfId="74" applyNumberFormat="1" applyFill="1" applyBorder="1" applyAlignment="1" applyProtection="1">
      <alignment horizontal="center" shrinkToFit="1"/>
      <protection hidden="1"/>
    </xf>
    <xf numFmtId="49" fontId="0" fillId="24" borderId="1" xfId="74" applyNumberFormat="1" applyFont="1" applyFill="1" applyBorder="1" applyAlignment="1" applyProtection="1">
      <alignment horizontal="left" shrinkToFit="1"/>
      <protection locked="0"/>
    </xf>
    <xf numFmtId="49" fontId="0" fillId="24" borderId="1" xfId="74" applyNumberFormat="1" applyFill="1" applyBorder="1" applyAlignment="1" applyProtection="1">
      <alignment horizontal="left" shrinkToFit="1"/>
      <protection locked="0"/>
    </xf>
    <xf numFmtId="49" fontId="0" fillId="24" borderId="12" xfId="74" applyNumberFormat="1" applyFont="1" applyFill="1" applyBorder="1" applyAlignment="1" applyProtection="1">
      <alignment horizontal="center" shrinkToFit="1"/>
      <protection locked="0"/>
    </xf>
    <xf numFmtId="49" fontId="0" fillId="24" borderId="13" xfId="74" applyNumberFormat="1" applyFill="1" applyBorder="1" applyAlignment="1" applyProtection="1">
      <alignment horizontal="center" shrinkToFit="1"/>
      <protection locked="0"/>
    </xf>
    <xf numFmtId="171" fontId="0" fillId="24" borderId="12" xfId="74" applyNumberFormat="1" applyFill="1" applyBorder="1" applyAlignment="1" applyProtection="1">
      <alignment horizontal="center" shrinkToFit="1"/>
      <protection locked="0"/>
    </xf>
    <xf numFmtId="171" fontId="0" fillId="24" borderId="13" xfId="74" applyNumberFormat="1" applyFill="1" applyBorder="1" applyAlignment="1" applyProtection="1">
      <alignment horizontal="center" shrinkToFit="1"/>
      <protection locked="0"/>
    </xf>
    <xf numFmtId="171" fontId="0" fillId="24" borderId="15" xfId="74" applyNumberFormat="1" applyFill="1" applyBorder="1" applyAlignment="1" applyProtection="1">
      <alignment horizontal="center" shrinkToFit="1"/>
      <protection locked="0"/>
    </xf>
    <xf numFmtId="171" fontId="0" fillId="24" borderId="1" xfId="74" applyNumberFormat="1" applyFill="1" applyAlignment="1" applyProtection="1">
      <alignment horizontal="center" shrinkToFit="1"/>
      <protection locked="0"/>
    </xf>
    <xf numFmtId="0" fontId="0" fillId="25" borderId="16" xfId="0" applyFill="1" applyBorder="1" applyAlignment="1" applyProtection="1">
      <alignment horizontal="left"/>
      <protection hidden="1"/>
    </xf>
    <xf numFmtId="0" fontId="0" fillId="25" borderId="9" xfId="0" applyFill="1" applyBorder="1" applyAlignment="1" applyProtection="1">
      <alignment horizontal="left"/>
      <protection hidden="1"/>
    </xf>
    <xf numFmtId="0" fontId="0" fillId="25" borderId="17" xfId="0" applyFill="1" applyBorder="1" applyAlignment="1" applyProtection="1">
      <alignment horizontal="left"/>
      <protection hidden="1"/>
    </xf>
    <xf numFmtId="0" fontId="0" fillId="25" borderId="16" xfId="74" applyFill="1" applyBorder="1" applyAlignment="1" applyProtection="1">
      <alignment wrapText="1"/>
      <protection hidden="1"/>
    </xf>
    <xf numFmtId="0" fontId="0" fillId="25" borderId="9" xfId="74" applyFill="1" applyBorder="1" applyAlignment="1" applyProtection="1">
      <alignment wrapText="1"/>
      <protection hidden="1"/>
    </xf>
    <xf numFmtId="0" fontId="0" fillId="25" borderId="17" xfId="74" applyFill="1" applyBorder="1" applyAlignment="1" applyProtection="1">
      <alignment wrapText="1"/>
      <protection hidden="1"/>
    </xf>
    <xf numFmtId="171" fontId="7" fillId="25" borderId="1" xfId="74" applyNumberFormat="1" applyFont="1" applyFill="1" applyAlignment="1" applyProtection="1">
      <alignment horizontal="center" shrinkToFit="1"/>
      <protection hidden="1"/>
    </xf>
    <xf numFmtId="171" fontId="7" fillId="25" borderId="18" xfId="74" applyNumberFormat="1" applyFont="1" applyFill="1" applyBorder="1" applyAlignment="1" applyProtection="1">
      <alignment horizontal="center" shrinkToFit="1"/>
      <protection hidden="1"/>
    </xf>
    <xf numFmtId="171" fontId="7" fillId="25" borderId="19" xfId="74" applyNumberFormat="1" applyFont="1" applyFill="1" applyBorder="1" applyAlignment="1" applyProtection="1">
      <alignment horizontal="center" shrinkToFit="1"/>
      <protection hidden="1"/>
    </xf>
    <xf numFmtId="171" fontId="7" fillId="25" borderId="20" xfId="74" applyNumberFormat="1" applyFont="1" applyFill="1" applyBorder="1" applyAlignment="1" applyProtection="1">
      <alignment horizontal="center" shrinkToFit="1"/>
      <protection hidden="1"/>
    </xf>
    <xf numFmtId="171" fontId="7" fillId="25" borderId="21" xfId="74" applyNumberFormat="1" applyFont="1" applyFill="1" applyBorder="1" applyAlignment="1" applyProtection="1">
      <alignment horizontal="center" shrinkToFit="1"/>
      <protection hidden="1"/>
    </xf>
    <xf numFmtId="171" fontId="7" fillId="25" borderId="22" xfId="74" applyNumberFormat="1" applyFont="1" applyFill="1" applyBorder="1" applyAlignment="1" applyProtection="1">
      <alignment horizontal="center" shrinkToFit="1"/>
      <protection hidden="1"/>
    </xf>
    <xf numFmtId="171" fontId="7" fillId="25" borderId="23" xfId="74" applyNumberFormat="1" applyFont="1" applyFill="1" applyBorder="1" applyAlignment="1" applyProtection="1">
      <alignment horizontal="center" shrinkToFit="1"/>
      <protection hidden="1"/>
    </xf>
    <xf numFmtId="171" fontId="7" fillId="25" borderId="0" xfId="74" applyNumberFormat="1" applyFont="1" applyFill="1" applyBorder="1" applyAlignment="1" applyProtection="1">
      <alignment horizontal="center" shrinkToFit="1"/>
      <protection hidden="1"/>
    </xf>
    <xf numFmtId="171" fontId="7" fillId="25" borderId="24" xfId="74" applyNumberFormat="1" applyFont="1" applyFill="1" applyBorder="1" applyAlignment="1" applyProtection="1">
      <alignment horizontal="center" shrinkToFit="1"/>
      <protection hidden="1"/>
    </xf>
    <xf numFmtId="0" fontId="6" fillId="24" borderId="21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top"/>
    </xf>
    <xf numFmtId="0" fontId="0" fillId="24" borderId="9" xfId="0" applyFill="1" applyBorder="1" applyAlignment="1" applyProtection="1">
      <alignment shrinkToFit="1"/>
      <protection locked="0"/>
    </xf>
    <xf numFmtId="0" fontId="5" fillId="24" borderId="0" xfId="66" applyFont="1" applyFill="1" applyProtection="1">
      <alignment horizontal="left"/>
      <protection hidden="1"/>
    </xf>
    <xf numFmtId="0" fontId="0" fillId="24" borderId="0" xfId="0" applyFill="1" applyAlignment="1">
      <alignment horizontal="left"/>
    </xf>
    <xf numFmtId="0" fontId="3" fillId="25" borderId="20" xfId="53" applyFont="1" applyFill="1" applyBorder="1" applyAlignment="1" applyProtection="1">
      <alignment horizontal="center" vertical="center" wrapText="1"/>
      <protection hidden="1"/>
    </xf>
    <xf numFmtId="0" fontId="3" fillId="25" borderId="21" xfId="53" applyFont="1" applyFill="1" applyBorder="1" applyAlignment="1" applyProtection="1">
      <alignment horizontal="center" vertical="center" wrapText="1"/>
      <protection hidden="1"/>
    </xf>
    <xf numFmtId="0" fontId="3" fillId="25" borderId="22" xfId="53" applyFont="1" applyFill="1" applyBorder="1" applyAlignment="1" applyProtection="1">
      <alignment horizontal="center" vertical="center" wrapText="1"/>
      <protection hidden="1"/>
    </xf>
    <xf numFmtId="0" fontId="3" fillId="25" borderId="16" xfId="53" applyFont="1" applyFill="1" applyBorder="1" applyAlignment="1" applyProtection="1">
      <alignment horizontal="center" vertical="center" wrapText="1"/>
      <protection hidden="1"/>
    </xf>
    <xf numFmtId="0" fontId="3" fillId="25" borderId="9" xfId="53" applyFont="1" applyFill="1" applyBorder="1" applyAlignment="1" applyProtection="1">
      <alignment horizontal="center" vertical="center" wrapText="1"/>
      <protection hidden="1"/>
    </xf>
    <xf numFmtId="0" fontId="3" fillId="25" borderId="17" xfId="53" applyFont="1" applyFill="1" applyBorder="1" applyAlignment="1" applyProtection="1">
      <alignment horizontal="center" vertical="center" wrapText="1"/>
      <protection hidden="1"/>
    </xf>
    <xf numFmtId="171" fontId="0" fillId="24" borderId="12" xfId="74" applyNumberFormat="1" applyFont="1" applyFill="1" applyBorder="1" applyAlignment="1" applyProtection="1">
      <alignment horizontal="center" shrinkToFit="1"/>
      <protection locked="0"/>
    </xf>
    <xf numFmtId="0" fontId="3" fillId="25" borderId="1" xfId="53" applyFont="1" applyFill="1" applyBorder="1" applyProtection="1">
      <alignment horizontal="center" vertical="center" wrapText="1"/>
      <protection hidden="1"/>
    </xf>
    <xf numFmtId="49" fontId="0" fillId="24" borderId="9" xfId="68" applyNumberFormat="1" applyFont="1" applyFill="1" applyAlignment="1" applyProtection="1">
      <alignment horizontal="center" shrinkToFit="1"/>
      <protection locked="0"/>
    </xf>
    <xf numFmtId="49" fontId="0" fillId="24" borderId="9" xfId="68" applyNumberFormat="1" applyFill="1" applyAlignment="1" applyProtection="1">
      <alignment horizontal="center" shrinkToFit="1"/>
      <protection locked="0"/>
    </xf>
    <xf numFmtId="0" fontId="0" fillId="24" borderId="0" xfId="0" applyFill="1" applyAlignment="1">
      <alignment/>
    </xf>
    <xf numFmtId="0" fontId="0" fillId="24" borderId="9" xfId="0" applyFill="1" applyBorder="1" applyAlignment="1" applyProtection="1">
      <alignment horizontal="left" shrinkToFit="1"/>
      <protection locked="0"/>
    </xf>
    <xf numFmtId="49" fontId="6" fillId="24" borderId="0" xfId="67" applyFill="1">
      <alignment horizontal="center" vertical="top"/>
      <protection/>
    </xf>
    <xf numFmtId="49" fontId="0" fillId="24" borderId="0" xfId="0" applyNumberFormat="1" applyFill="1" applyAlignment="1" applyProtection="1">
      <alignment horizontal="left"/>
      <protection hidden="1"/>
    </xf>
    <xf numFmtId="0" fontId="2" fillId="24" borderId="0" xfId="52" applyFont="1" applyFill="1" applyAlignment="1" applyProtection="1">
      <alignment horizontal="center" vertical="top" wrapText="1"/>
      <protection hidden="1"/>
    </xf>
    <xf numFmtId="0" fontId="0" fillId="24" borderId="0" xfId="0" applyFill="1" applyAlignment="1" applyProtection="1">
      <alignment horizontal="left"/>
      <protection hidden="1"/>
    </xf>
    <xf numFmtId="0" fontId="35" fillId="24" borderId="0" xfId="52" applyFont="1" applyFill="1" applyAlignment="1">
      <alignment horizontal="right" vertical="top" wrapText="1"/>
      <protection/>
    </xf>
    <xf numFmtId="0" fontId="2" fillId="24" borderId="9" xfId="52" applyNumberFormat="1" applyFill="1" applyBorder="1" applyAlignment="1" applyProtection="1">
      <alignment horizontal="center" vertical="top" shrinkToFit="1"/>
      <protection locked="0"/>
    </xf>
    <xf numFmtId="49" fontId="0" fillId="24" borderId="12" xfId="74" applyNumberFormat="1" applyFont="1" applyFill="1" applyBorder="1" applyAlignment="1" applyProtection="1">
      <alignment horizontal="center" shrinkToFit="1"/>
      <protection locked="0"/>
    </xf>
    <xf numFmtId="49" fontId="0" fillId="24" borderId="9" xfId="68" applyNumberFormat="1" applyFont="1" applyFill="1" applyAlignment="1" applyProtection="1">
      <alignment horizontal="left" shrinkToFit="1"/>
      <protection locked="0"/>
    </xf>
    <xf numFmtId="49" fontId="0" fillId="24" borderId="9" xfId="68" applyNumberFormat="1" applyFill="1" applyAlignment="1" applyProtection="1">
      <alignment horizontal="left" shrinkToFit="1"/>
      <protection locked="0"/>
    </xf>
    <xf numFmtId="0" fontId="3" fillId="25" borderId="1" xfId="53" applyFont="1" applyFill="1" applyBorder="1" applyAlignment="1" applyProtection="1">
      <alignment horizontal="center" vertical="center" wrapText="1"/>
      <protection hidden="1"/>
    </xf>
    <xf numFmtId="0" fontId="3" fillId="25" borderId="1" xfId="53" applyFont="1" applyFill="1" applyProtection="1">
      <alignment horizontal="center" vertical="center" wrapText="1"/>
      <protection hidden="1"/>
    </xf>
    <xf numFmtId="0" fontId="3" fillId="25" borderId="1" xfId="53" applyFill="1" applyProtection="1">
      <alignment horizontal="center" vertical="center" wrapText="1"/>
      <protection hidden="1"/>
    </xf>
    <xf numFmtId="169" fontId="10" fillId="26" borderId="9" xfId="68" applyNumberFormat="1" applyFont="1" applyFill="1" applyAlignment="1" applyProtection="1">
      <alignment horizontal="left" shrinkToFit="1"/>
      <protection hidden="1"/>
    </xf>
    <xf numFmtId="49" fontId="6" fillId="24" borderId="0" xfId="67" applyFill="1" applyProtection="1">
      <alignment horizontal="center" vertical="top"/>
      <protection hidden="1"/>
    </xf>
    <xf numFmtId="49" fontId="0" fillId="24" borderId="0" xfId="68" applyNumberFormat="1" applyFont="1" applyFill="1" applyBorder="1" applyAlignment="1" applyProtection="1">
      <alignment horizontal="left"/>
      <protection hidden="1"/>
    </xf>
    <xf numFmtId="49" fontId="0" fillId="24" borderId="0" xfId="68" applyNumberFormat="1" applyFill="1" applyBorder="1" applyAlignment="1" applyProtection="1">
      <alignment horizontal="left"/>
      <protection hidden="1"/>
    </xf>
    <xf numFmtId="0" fontId="3" fillId="25" borderId="12" xfId="53" applyFont="1" applyFill="1" applyBorder="1" applyProtection="1">
      <alignment horizontal="center" vertical="center" wrapText="1"/>
      <protection hidden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0" xfId="33" applyFont="1" applyFill="1" applyProtection="1">
      <alignment horizontal="justify"/>
      <protection hidden="1"/>
    </xf>
    <xf numFmtId="49" fontId="0" fillId="24" borderId="0" xfId="0" applyNumberFormat="1" applyFill="1" applyAlignment="1">
      <alignment horizontal="left"/>
    </xf>
    <xf numFmtId="0" fontId="0" fillId="24" borderId="9" xfId="68" applyNumberFormat="1" applyFill="1" applyAlignment="1" applyProtection="1">
      <alignment horizontal="left" shrinkToFit="1"/>
      <protection locked="0"/>
    </xf>
    <xf numFmtId="49" fontId="6" fillId="24" borderId="0" xfId="67" applyFont="1" applyFill="1">
      <alignment horizontal="center" vertical="top"/>
      <protection/>
    </xf>
    <xf numFmtId="169" fontId="0" fillId="25" borderId="16" xfId="74" applyNumberFormat="1" applyFont="1" applyFill="1" applyBorder="1" applyAlignment="1" applyProtection="1">
      <alignment horizontal="left" shrinkToFit="1"/>
      <protection hidden="1"/>
    </xf>
    <xf numFmtId="169" fontId="0" fillId="25" borderId="9" xfId="74" applyNumberFormat="1" applyFont="1" applyFill="1" applyBorder="1" applyAlignment="1" applyProtection="1">
      <alignment horizontal="left" shrinkToFit="1"/>
      <protection hidden="1"/>
    </xf>
    <xf numFmtId="49" fontId="0" fillId="25" borderId="23" xfId="74" applyNumberFormat="1" applyFont="1" applyFill="1" applyBorder="1" applyAlignment="1" applyProtection="1">
      <alignment horizontal="left" wrapText="1"/>
      <protection hidden="1"/>
    </xf>
    <xf numFmtId="49" fontId="0" fillId="25" borderId="0" xfId="74" applyNumberFormat="1" applyFont="1" applyFill="1" applyBorder="1" applyAlignment="1" applyProtection="1">
      <alignment horizontal="left" wrapText="1"/>
      <protection hidden="1"/>
    </xf>
    <xf numFmtId="49" fontId="0" fillId="25" borderId="0" xfId="74" applyNumberFormat="1" applyFont="1" applyFill="1" applyBorder="1" applyAlignment="1" applyProtection="1">
      <alignment horizontal="center" shrinkToFit="1"/>
      <protection hidden="1"/>
    </xf>
    <xf numFmtId="49" fontId="0" fillId="25" borderId="24" xfId="74" applyNumberFormat="1" applyFont="1" applyFill="1" applyBorder="1" applyAlignment="1" applyProtection="1">
      <alignment horizontal="center" shrinkToFit="1"/>
      <protection hidden="1"/>
    </xf>
    <xf numFmtId="49" fontId="6" fillId="24" borderId="0" xfId="67" applyFont="1" applyFill="1" applyProtection="1">
      <alignment horizontal="center" vertical="top"/>
      <protection hidden="1"/>
    </xf>
    <xf numFmtId="49" fontId="0" fillId="25" borderId="12" xfId="74" applyNumberFormat="1" applyFont="1" applyFill="1" applyBorder="1" applyAlignment="1" applyProtection="1">
      <alignment horizontal="left" wrapText="1"/>
      <protection hidden="1"/>
    </xf>
    <xf numFmtId="49" fontId="0" fillId="25" borderId="13" xfId="74" applyNumberFormat="1" applyFont="1" applyFill="1" applyBorder="1" applyAlignment="1" applyProtection="1">
      <alignment horizontal="left" wrapText="1"/>
      <protection hidden="1"/>
    </xf>
    <xf numFmtId="49" fontId="0" fillId="25" borderId="15" xfId="74" applyNumberFormat="1" applyFont="1" applyFill="1" applyBorder="1" applyAlignment="1" applyProtection="1">
      <alignment horizontal="left" wrapText="1"/>
      <protection hidden="1"/>
    </xf>
    <xf numFmtId="171" fontId="7" fillId="25" borderId="12" xfId="74" applyNumberFormat="1" applyFont="1" applyFill="1" applyBorder="1" applyAlignment="1" applyProtection="1">
      <alignment horizontal="center" shrinkToFit="1"/>
      <protection hidden="1"/>
    </xf>
    <xf numFmtId="171" fontId="7" fillId="25" borderId="13" xfId="74" applyNumberFormat="1" applyFont="1" applyFill="1" applyBorder="1" applyAlignment="1" applyProtection="1">
      <alignment horizontal="center" shrinkToFit="1"/>
      <protection hidden="1"/>
    </xf>
    <xf numFmtId="171" fontId="7" fillId="25" borderId="15" xfId="74" applyNumberFormat="1" applyFont="1" applyFill="1" applyBorder="1" applyAlignment="1" applyProtection="1">
      <alignment horizontal="center" shrinkToFit="1"/>
      <protection hidden="1"/>
    </xf>
    <xf numFmtId="49" fontId="0" fillId="25" borderId="20" xfId="74" applyNumberFormat="1" applyFont="1" applyFill="1" applyBorder="1" applyAlignment="1" applyProtection="1">
      <alignment horizontal="left" wrapText="1"/>
      <protection hidden="1"/>
    </xf>
    <xf numFmtId="49" fontId="0" fillId="25" borderId="21" xfId="74" applyNumberFormat="1" applyFont="1" applyFill="1" applyBorder="1" applyAlignment="1" applyProtection="1">
      <alignment horizontal="left" wrapText="1"/>
      <protection hidden="1"/>
    </xf>
    <xf numFmtId="49" fontId="0" fillId="25" borderId="22" xfId="74" applyNumberFormat="1" applyFont="1" applyFill="1" applyBorder="1" applyAlignment="1" applyProtection="1">
      <alignment horizontal="left" wrapText="1"/>
      <protection hidden="1"/>
    </xf>
    <xf numFmtId="49" fontId="0" fillId="24" borderId="9" xfId="68" applyNumberFormat="1" applyFill="1" applyAlignment="1" applyProtection="1">
      <alignment horizontal="center" shrinkToFit="1"/>
      <protection hidden="1"/>
    </xf>
    <xf numFmtId="49" fontId="0" fillId="24" borderId="9" xfId="68" applyNumberFormat="1" applyFill="1" applyBorder="1" applyAlignment="1" applyProtection="1">
      <alignment horizontal="center" shrinkToFit="1"/>
      <protection locked="0"/>
    </xf>
    <xf numFmtId="49" fontId="0" fillId="25" borderId="9" xfId="74" applyNumberFormat="1" applyFill="1" applyBorder="1" applyAlignment="1" applyProtection="1">
      <alignment horizontal="center" wrapText="1"/>
      <protection hidden="1"/>
    </xf>
    <xf numFmtId="49" fontId="0" fillId="25" borderId="17" xfId="74" applyNumberFormat="1" applyFill="1" applyBorder="1" applyAlignment="1" applyProtection="1">
      <alignment horizontal="center" wrapText="1"/>
      <protection hidden="1"/>
    </xf>
    <xf numFmtId="49" fontId="0" fillId="25" borderId="13" xfId="74" applyNumberFormat="1" applyFill="1" applyBorder="1" applyAlignment="1" applyProtection="1">
      <alignment horizontal="center" wrapText="1"/>
      <protection hidden="1"/>
    </xf>
    <xf numFmtId="49" fontId="0" fillId="25" borderId="15" xfId="74" applyNumberFormat="1" applyFill="1" applyBorder="1" applyAlignment="1" applyProtection="1">
      <alignment horizontal="center" wrapText="1"/>
      <protection hidden="1"/>
    </xf>
    <xf numFmtId="0" fontId="0" fillId="24" borderId="0" xfId="0" applyFill="1" applyBorder="1" applyAlignment="1">
      <alignment horizontal="left"/>
    </xf>
    <xf numFmtId="0" fontId="0" fillId="24" borderId="9" xfId="68" applyNumberFormat="1" applyFill="1" applyAlignment="1" applyProtection="1">
      <alignment shrinkToFit="1"/>
      <protection locked="0"/>
    </xf>
    <xf numFmtId="0" fontId="0" fillId="24" borderId="9" xfId="68" applyNumberFormat="1" applyFill="1" applyAlignment="1" applyProtection="1">
      <alignment horizontal="center" shrinkToFit="1"/>
      <protection locked="0"/>
    </xf>
    <xf numFmtId="0" fontId="0" fillId="24" borderId="9" xfId="68" applyNumberFormat="1" applyFont="1" applyFill="1" applyAlignment="1" applyProtection="1">
      <alignment horizontal="center" shrinkToFit="1"/>
      <protection locked="0"/>
    </xf>
    <xf numFmtId="0" fontId="0" fillId="24" borderId="9" xfId="68" applyNumberFormat="1" applyFont="1" applyFill="1" applyAlignment="1" applyProtection="1">
      <alignment horizontal="center" shrinkToFit="1"/>
      <protection locked="0"/>
    </xf>
    <xf numFmtId="0" fontId="0" fillId="24" borderId="9" xfId="0" applyNumberFormat="1" applyFill="1" applyBorder="1" applyAlignment="1" applyProtection="1">
      <alignment horizontal="center" shrinkToFit="1"/>
      <protection locked="0"/>
    </xf>
    <xf numFmtId="0" fontId="0" fillId="24" borderId="13" xfId="0" applyNumberFormat="1" applyFill="1" applyBorder="1" applyAlignment="1" applyProtection="1">
      <alignment horizontal="center" shrinkToFit="1"/>
      <protection locked="0"/>
    </xf>
    <xf numFmtId="49" fontId="0" fillId="24" borderId="21" xfId="0" applyNumberFormat="1" applyFill="1" applyBorder="1" applyAlignment="1">
      <alignment horizontal="left"/>
    </xf>
    <xf numFmtId="0" fontId="6" fillId="24" borderId="21" xfId="0" applyFont="1" applyFill="1" applyBorder="1" applyAlignment="1" applyProtection="1">
      <alignment horizontal="center"/>
      <protection hidden="1"/>
    </xf>
    <xf numFmtId="0" fontId="0" fillId="24" borderId="9" xfId="0" applyNumberFormat="1" applyFill="1" applyBorder="1" applyAlignment="1" applyProtection="1">
      <alignment horizontal="left" shrinkToFit="1"/>
      <protection locked="0"/>
    </xf>
    <xf numFmtId="0" fontId="0" fillId="24" borderId="21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14" fontId="42" fillId="20" borderId="0" xfId="60" applyNumberFormat="1" applyFont="1" applyFill="1" applyBorder="1" applyAlignment="1" applyProtection="1">
      <alignment horizontal="center"/>
      <protection hidden="1"/>
    </xf>
    <xf numFmtId="172" fontId="41" fillId="20" borderId="0" xfId="60" applyNumberFormat="1" applyFont="1" applyFill="1" applyBorder="1" applyAlignment="1" applyProtection="1">
      <alignment horizontal="left"/>
      <protection hidden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20019_ost_до 19_09_13" xfId="59"/>
    <cellStyle name="Обычный_ПС 112 электронный денежный перевод11111" xfId="60"/>
    <cellStyle name="Обычный_РЕКОМЕНДАЦИИ" xfId="61"/>
    <cellStyle name="Обычный_Рекомендации_1" xfId="62"/>
    <cellStyle name="Обычный_Формы" xfId="63"/>
    <cellStyle name="Followed Hyperlink" xfId="64"/>
    <cellStyle name="Плохой" xfId="65"/>
    <cellStyle name="Подпись" xfId="66"/>
    <cellStyle name="Подстрочный" xfId="67"/>
    <cellStyle name="ПоляЗаполнения" xfId="68"/>
    <cellStyle name="Пояснение" xfId="69"/>
    <cellStyle name="Приложение" xfId="70"/>
    <cellStyle name="Примечание" xfId="71"/>
    <cellStyle name="Percent" xfId="72"/>
    <cellStyle name="Связанная ячейка" xfId="73"/>
    <cellStyle name="Табличный" xfId="74"/>
    <cellStyle name="Текст предупреждения" xfId="75"/>
    <cellStyle name="ТекстСноски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19050</xdr:rowOff>
    </xdr:from>
    <xdr:to>
      <xdr:col>19</xdr:col>
      <xdr:colOff>514350</xdr:colOff>
      <xdr:row>6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7381875" y="95250"/>
          <a:ext cx="5448300" cy="283845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</a:t>
          </a:r>
          <a:r>
            <a:rPr lang="en-US" cap="none" sz="1000" b="0" i="0" u="none" baseline="0">
              <a:solidFill>
                <a:srgbClr val="000000"/>
              </a:solidFill>
            </a:rPr>
            <a:t>се"  → "Параметры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</a:t>
          </a:r>
          <a:r>
            <a:rPr lang="en-US" cap="none" sz="1000" b="0" i="0" u="none" baseline="0">
              <a:solidFill>
                <a:srgbClr val="000000"/>
              </a:solidFill>
            </a:rPr>
            <a:t>се"→ 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160</xdr:col>
      <xdr:colOff>66675</xdr:colOff>
      <xdr:row>31</xdr:row>
      <xdr:rowOff>238125</xdr:rowOff>
    </xdr:from>
    <xdr:to>
      <xdr:col>194</xdr:col>
      <xdr:colOff>47625</xdr:colOff>
      <xdr:row>32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12287250" y="3838575"/>
          <a:ext cx="2571750" cy="828675"/>
        </a:xfrm>
        <a:prstGeom prst="borderCallout2">
          <a:avLst>
            <a:gd name="adj1" fmla="val -78569"/>
            <a:gd name="adj2" fmla="val 2875"/>
            <a:gd name="adj3" fmla="val -67240"/>
            <a:gd name="adj4" fmla="val -36208"/>
            <a:gd name="adj5" fmla="val -53939"/>
            <a:gd name="adj6" fmla="val -36208"/>
          </a:avLst>
        </a:prstGeom>
        <a:solidFill>
          <a:srgbClr val="FFFFCC"/>
        </a:solidFill>
        <a:ln w="63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КонсультантПлюс примечание.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Данная строка заполнится автоматически, после внесения информации  по месяцам в таблице.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 fPrintsWithSheet="0"/>
  </xdr:twoCellAnchor>
  <xdr:twoCellAnchor editAs="oneCell">
    <xdr:from>
      <xdr:col>151</xdr:col>
      <xdr:colOff>47625</xdr:colOff>
      <xdr:row>37</xdr:row>
      <xdr:rowOff>19050</xdr:rowOff>
    </xdr:from>
    <xdr:to>
      <xdr:col>156</xdr:col>
      <xdr:colOff>47625</xdr:colOff>
      <xdr:row>38</xdr:row>
      <xdr:rowOff>114300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5095875"/>
          <a:ext cx="381000" cy="285750"/>
        </a:xfrm>
        <a:prstGeom prst="rect">
          <a:avLst/>
        </a:prstGeom>
        <a:noFill/>
        <a:ln w="6350" cmpd="sng">
          <a:noFill/>
        </a:ln>
      </xdr:spPr>
    </xdr:pic>
    <xdr:clientData fPrintsWithSheet="0"/>
  </xdr:twoCellAnchor>
  <xdr:twoCellAnchor editAs="oneCell">
    <xdr:from>
      <xdr:col>157</xdr:col>
      <xdr:colOff>0</xdr:colOff>
      <xdr:row>37</xdr:row>
      <xdr:rowOff>19050</xdr:rowOff>
    </xdr:from>
    <xdr:to>
      <xdr:col>162</xdr:col>
      <xdr:colOff>0</xdr:colOff>
      <xdr:row>38</xdr:row>
      <xdr:rowOff>114300</xdr:rowOff>
    </xdr:to>
    <xdr:pic>
      <xdr:nvPicPr>
        <xdr:cNvPr id="3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991975" y="5095875"/>
          <a:ext cx="381000" cy="285750"/>
        </a:xfrm>
        <a:prstGeom prst="rect">
          <a:avLst/>
        </a:prstGeom>
        <a:noFill/>
        <a:ln w="6350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B2:G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.37890625" style="29" customWidth="1"/>
    <col min="2" max="3" width="26.50390625" style="29" customWidth="1"/>
    <col min="4" max="4" width="48.00390625" style="29" customWidth="1"/>
    <col min="5" max="5" width="16.50390625" style="29" customWidth="1"/>
    <col min="6" max="6" width="17.375" style="29" customWidth="1"/>
    <col min="7" max="7" width="15.875" style="29" customWidth="1"/>
    <col min="8" max="16384" width="9.375" style="29" customWidth="1"/>
  </cols>
  <sheetData>
    <row r="1" ht="7.5" customHeight="1"/>
    <row r="2" spans="2:7" ht="25.5" customHeight="1">
      <c r="B2" s="30" t="s">
        <v>96</v>
      </c>
      <c r="C2" s="30" t="s">
        <v>97</v>
      </c>
      <c r="D2" s="31" t="s">
        <v>98</v>
      </c>
      <c r="E2" s="31" t="s">
        <v>99</v>
      </c>
      <c r="F2" s="31" t="s">
        <v>100</v>
      </c>
      <c r="G2" s="31" t="s">
        <v>101</v>
      </c>
    </row>
    <row r="3" spans="2:7" ht="12.75">
      <c r="B3" s="32">
        <v>41703</v>
      </c>
      <c r="C3" s="32">
        <v>41703</v>
      </c>
      <c r="D3" s="33" t="s">
        <v>103</v>
      </c>
      <c r="E3" s="34" t="s">
        <v>102</v>
      </c>
      <c r="F3" s="34" t="s">
        <v>104</v>
      </c>
      <c r="G3" s="34">
        <v>118044</v>
      </c>
    </row>
    <row r="4" spans="2:7" ht="12.75">
      <c r="B4" s="34"/>
      <c r="C4" s="34"/>
      <c r="D4" s="33"/>
      <c r="E4" s="34"/>
      <c r="F4" s="34"/>
      <c r="G4" s="33"/>
    </row>
    <row r="5" spans="2:7" ht="12.75">
      <c r="B5" s="34"/>
      <c r="C5" s="34"/>
      <c r="D5" s="33"/>
      <c r="E5" s="34"/>
      <c r="F5" s="34"/>
      <c r="G5" s="33"/>
    </row>
    <row r="6" spans="2:7" ht="12.75">
      <c r="B6" s="34"/>
      <c r="C6" s="34"/>
      <c r="D6" s="33"/>
      <c r="E6" s="34"/>
      <c r="F6" s="34"/>
      <c r="G6" s="33"/>
    </row>
    <row r="7" spans="2:7" ht="12.75">
      <c r="B7" s="34"/>
      <c r="C7" s="34"/>
      <c r="D7" s="33"/>
      <c r="E7" s="34"/>
      <c r="F7" s="34"/>
      <c r="G7" s="33"/>
    </row>
    <row r="8" spans="2:7" ht="12.75">
      <c r="B8" s="34"/>
      <c r="C8" s="34"/>
      <c r="D8" s="33"/>
      <c r="E8" s="34"/>
      <c r="F8" s="34"/>
      <c r="G8" s="33"/>
    </row>
    <row r="9" spans="2:7" ht="12.75">
      <c r="B9" s="34"/>
      <c r="C9" s="34"/>
      <c r="D9" s="33"/>
      <c r="E9" s="34"/>
      <c r="F9" s="34"/>
      <c r="G9" s="33"/>
    </row>
    <row r="10" spans="2:7" ht="12.75">
      <c r="B10" s="34"/>
      <c r="C10" s="34"/>
      <c r="D10" s="33"/>
      <c r="E10" s="34"/>
      <c r="F10" s="34"/>
      <c r="G10" s="33"/>
    </row>
    <row r="11" spans="2:7" ht="12.75">
      <c r="B11" s="34"/>
      <c r="C11" s="34"/>
      <c r="D11" s="33"/>
      <c r="E11" s="34"/>
      <c r="F11" s="34"/>
      <c r="G11" s="33"/>
    </row>
    <row r="12" spans="2:7" ht="12.75">
      <c r="B12" s="34"/>
      <c r="C12" s="34"/>
      <c r="D12" s="33"/>
      <c r="E12" s="34"/>
      <c r="F12" s="34"/>
      <c r="G12" s="33"/>
    </row>
    <row r="13" spans="2:7" ht="12.75">
      <c r="B13" s="34"/>
      <c r="C13" s="34"/>
      <c r="D13" s="33"/>
      <c r="E13" s="34"/>
      <c r="F13" s="34"/>
      <c r="G13" s="33"/>
    </row>
    <row r="14" spans="2:7" ht="12.75">
      <c r="B14" s="34"/>
      <c r="C14" s="34"/>
      <c r="D14" s="33"/>
      <c r="E14" s="34"/>
      <c r="F14" s="34"/>
      <c r="G14" s="33"/>
    </row>
    <row r="15" spans="2:7" ht="12.75">
      <c r="B15" s="34"/>
      <c r="C15" s="34"/>
      <c r="D15" s="33"/>
      <c r="E15" s="34"/>
      <c r="F15" s="34"/>
      <c r="G15" s="33"/>
    </row>
    <row r="16" spans="2:7" ht="12.75">
      <c r="B16" s="34"/>
      <c r="C16" s="34"/>
      <c r="D16" s="33"/>
      <c r="E16" s="34"/>
      <c r="F16" s="34"/>
      <c r="G16" s="33"/>
    </row>
    <row r="17" spans="2:7" ht="12.75">
      <c r="B17" s="34"/>
      <c r="C17" s="34"/>
      <c r="D17" s="33"/>
      <c r="E17" s="34"/>
      <c r="F17" s="34"/>
      <c r="G17" s="33"/>
    </row>
    <row r="18" spans="2:7" ht="12.75">
      <c r="B18" s="34"/>
      <c r="C18" s="34"/>
      <c r="D18" s="33"/>
      <c r="E18" s="34"/>
      <c r="F18" s="34"/>
      <c r="G18" s="33"/>
    </row>
    <row r="19" spans="2:7" ht="12.75">
      <c r="B19" s="34"/>
      <c r="C19" s="34"/>
      <c r="D19" s="33"/>
      <c r="E19" s="34"/>
      <c r="F19" s="34"/>
      <c r="G19" s="33"/>
    </row>
    <row r="20" spans="2:7" ht="12.75">
      <c r="B20" s="34"/>
      <c r="C20" s="34"/>
      <c r="D20" s="33"/>
      <c r="E20" s="34"/>
      <c r="F20" s="34"/>
      <c r="G20" s="33"/>
    </row>
    <row r="21" spans="2:7" ht="12.75">
      <c r="B21" s="34"/>
      <c r="C21" s="34"/>
      <c r="D21" s="33"/>
      <c r="E21" s="34"/>
      <c r="F21" s="34"/>
      <c r="G21" s="33"/>
    </row>
    <row r="22" spans="2:7" ht="12.75">
      <c r="B22" s="34"/>
      <c r="C22" s="34"/>
      <c r="D22" s="33"/>
      <c r="E22" s="34"/>
      <c r="F22" s="34"/>
      <c r="G22" s="33"/>
    </row>
  </sheetData>
  <sheetProtection password="C780" sheet="1" objects="1" scenarios="1" selectLockedCells="1" selectUnlockedCells="1"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B2:L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11" width="9.375" style="28" customWidth="1"/>
    <col min="12" max="12" width="1.12109375" style="28" customWidth="1"/>
    <col min="13" max="16384" width="9.375" style="28" customWidth="1"/>
  </cols>
  <sheetData>
    <row r="1" ht="6" customHeight="1"/>
    <row r="2" spans="2:12" ht="12.75" customHeight="1">
      <c r="B2" s="76" t="s">
        <v>92</v>
      </c>
      <c r="C2" s="76"/>
      <c r="D2" s="76"/>
      <c r="E2" s="76"/>
      <c r="F2" s="76"/>
      <c r="G2" s="76"/>
      <c r="H2" s="76"/>
      <c r="I2" s="76"/>
      <c r="J2" s="76"/>
      <c r="K2" s="76"/>
      <c r="L2" s="18"/>
    </row>
    <row r="3" spans="2:12" ht="42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18"/>
    </row>
    <row r="4" spans="2:12" ht="40.5" customHeight="1">
      <c r="B4" s="78" t="s">
        <v>118</v>
      </c>
      <c r="C4" s="78"/>
      <c r="D4" s="78"/>
      <c r="E4" s="78"/>
      <c r="F4" s="78"/>
      <c r="G4" s="78"/>
      <c r="H4" s="78"/>
      <c r="I4" s="78"/>
      <c r="J4" s="78"/>
      <c r="K4" s="78"/>
      <c r="L4" s="18"/>
    </row>
    <row r="5" spans="2:12" ht="53.25" customHeight="1">
      <c r="B5" s="78" t="s">
        <v>93</v>
      </c>
      <c r="C5" s="78"/>
      <c r="D5" s="78"/>
      <c r="E5" s="78"/>
      <c r="F5" s="78"/>
      <c r="G5" s="78"/>
      <c r="H5" s="78"/>
      <c r="I5" s="78"/>
      <c r="J5" s="78"/>
      <c r="K5" s="78"/>
      <c r="L5" s="19"/>
    </row>
    <row r="6" spans="2:12" ht="64.5" customHeight="1">
      <c r="B6" s="79" t="s">
        <v>94</v>
      </c>
      <c r="C6" s="78"/>
      <c r="D6" s="78"/>
      <c r="E6" s="78"/>
      <c r="F6" s="78"/>
      <c r="G6" s="78"/>
      <c r="H6" s="78"/>
      <c r="I6" s="78"/>
      <c r="J6" s="78"/>
      <c r="K6" s="78"/>
      <c r="L6" s="19"/>
    </row>
    <row r="7" spans="2:12" ht="36" customHeight="1">
      <c r="B7" s="77" t="s">
        <v>95</v>
      </c>
      <c r="C7" s="77"/>
      <c r="D7" s="77"/>
      <c r="E7" s="77"/>
      <c r="F7" s="77"/>
      <c r="G7" s="77"/>
      <c r="H7" s="77"/>
      <c r="I7" s="77"/>
      <c r="J7" s="77"/>
      <c r="K7" s="77"/>
      <c r="L7" s="20"/>
    </row>
    <row r="8" ht="95.25" customHeight="1">
      <c r="L8" s="20"/>
    </row>
    <row r="9" spans="2:12" ht="20.25">
      <c r="B9" s="21"/>
      <c r="C9" s="21"/>
      <c r="D9" s="21"/>
      <c r="E9" s="21"/>
      <c r="F9" s="21"/>
      <c r="G9" s="21"/>
      <c r="H9" s="21"/>
      <c r="I9" s="21"/>
      <c r="J9" s="21"/>
      <c r="K9" s="21"/>
      <c r="L9" s="20"/>
    </row>
    <row r="10" spans="2:12" ht="2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</row>
    <row r="11" spans="2:12" ht="2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0"/>
    </row>
    <row r="12" spans="2:12" ht="2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0"/>
    </row>
    <row r="13" spans="2:12" ht="20.25"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0"/>
    </row>
    <row r="14" spans="2:12" ht="20.25"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0"/>
    </row>
    <row r="15" spans="2:12" ht="20.25"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0"/>
    </row>
    <row r="16" spans="2:12" ht="2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0"/>
    </row>
    <row r="17" spans="2:12" ht="2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0"/>
    </row>
    <row r="18" spans="2:12" ht="2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0"/>
    </row>
    <row r="19" spans="2:12" ht="2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0"/>
    </row>
    <row r="20" spans="2:12" ht="15">
      <c r="B20" s="21"/>
      <c r="C20" s="21"/>
      <c r="D20" s="21"/>
      <c r="E20" s="21"/>
      <c r="F20" s="21"/>
      <c r="G20" s="21"/>
      <c r="H20" s="21"/>
      <c r="I20" s="21"/>
      <c r="J20" s="21"/>
      <c r="K20" s="18"/>
      <c r="L20" s="21"/>
    </row>
    <row r="21" spans="2:12" ht="2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2:12" ht="2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0"/>
    </row>
    <row r="23" spans="2:12" ht="1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6"/>
    </row>
    <row r="24" spans="2:12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2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12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2.7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2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2:12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2:12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2:12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2:12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2:12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ht="12.7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2:12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2:12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2:12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2:12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2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2:12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2:12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2:12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2:12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2:12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2:12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2:12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2:12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2:12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2:12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2:12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2:12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2:12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2:12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2:12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2:12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2:12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2:12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2:12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2:12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2:12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2:12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2:12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2:12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2:12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B2:K3"/>
    <mergeCell ref="B7:K7"/>
    <mergeCell ref="B5:K5"/>
    <mergeCell ref="B4:K4"/>
    <mergeCell ref="B6:K6"/>
  </mergeCells>
  <printOptions horizontalCentered="1"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46"/>
    <pageSetUpPr fitToPage="1"/>
  </sheetPr>
  <dimension ref="A1:EZ55"/>
  <sheetViews>
    <sheetView tabSelected="1" zoomScale="110" zoomScaleNormal="110" workbookViewId="0" topLeftCell="A1">
      <selection activeCell="M29" sqref="M29:EU29"/>
    </sheetView>
  </sheetViews>
  <sheetFormatPr defaultColWidth="1.00390625" defaultRowHeight="11.25" customHeight="1"/>
  <cols>
    <col min="1" max="1" width="1.37890625" style="1" customWidth="1"/>
    <col min="2" max="151" width="1.00390625" style="1" customWidth="1"/>
    <col min="152" max="196" width="1.00390625" style="2" customWidth="1"/>
    <col min="197" max="16384" width="1.00390625" style="1" customWidth="1"/>
  </cols>
  <sheetData>
    <row r="1" ht="6.75" customHeight="1">
      <c r="A1" s="8"/>
    </row>
    <row r="2" spans="2:152" ht="15" customHeight="1">
      <c r="B2" s="145" t="s">
        <v>105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129" t="s">
        <v>0</v>
      </c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2" t="s">
        <v>38</v>
      </c>
    </row>
    <row r="3" spans="2:152" ht="15" customHeight="1">
      <c r="B3" s="145" t="s">
        <v>106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129" t="s">
        <v>36</v>
      </c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2" t="s">
        <v>39</v>
      </c>
    </row>
    <row r="4" spans="2:152" ht="15" customHeight="1">
      <c r="B4" s="127" t="s">
        <v>1</v>
      </c>
      <c r="C4" s="127"/>
      <c r="D4" s="122"/>
      <c r="E4" s="123"/>
      <c r="F4" s="123"/>
      <c r="G4" s="127" t="s">
        <v>1</v>
      </c>
      <c r="H4" s="127"/>
      <c r="I4" s="4"/>
      <c r="J4" s="122"/>
      <c r="K4" s="122"/>
      <c r="L4" s="122"/>
      <c r="M4" s="122"/>
      <c r="N4" s="122"/>
      <c r="O4" s="122"/>
      <c r="P4" s="122"/>
      <c r="Q4" s="122"/>
      <c r="R4" s="122"/>
      <c r="S4" s="5"/>
      <c r="T4" s="140" t="s">
        <v>4</v>
      </c>
      <c r="U4" s="141"/>
      <c r="V4" s="141"/>
      <c r="W4" s="122"/>
      <c r="X4" s="123"/>
      <c r="Y4" s="123"/>
      <c r="Z4" s="4"/>
      <c r="AA4" s="127" t="s">
        <v>2</v>
      </c>
      <c r="AB4" s="127"/>
      <c r="AC4" s="4"/>
      <c r="AD4" s="127" t="s">
        <v>3</v>
      </c>
      <c r="AE4" s="127"/>
      <c r="AF4" s="127"/>
      <c r="AG4" s="133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2" t="s">
        <v>40</v>
      </c>
    </row>
    <row r="5" spans="2:152" ht="12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2" t="s">
        <v>41</v>
      </c>
    </row>
    <row r="6" spans="2:152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28" t="s">
        <v>123</v>
      </c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2" t="s">
        <v>42</v>
      </c>
    </row>
    <row r="7" spans="2:152" ht="15" customHeight="1">
      <c r="B7" s="130" t="s">
        <v>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9"/>
      <c r="AG7" s="131" t="s">
        <v>121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2" t="s">
        <v>43</v>
      </c>
    </row>
    <row r="8" spans="2:152" ht="11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26" t="s">
        <v>122</v>
      </c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2" t="s">
        <v>44</v>
      </c>
    </row>
    <row r="9" spans="2:152" ht="3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2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2" t="s">
        <v>45</v>
      </c>
    </row>
    <row r="10" spans="2:152" ht="11.25" customHeight="1">
      <c r="B10" s="124" t="s">
        <v>6</v>
      </c>
      <c r="C10" s="124"/>
      <c r="D10" s="124"/>
      <c r="E10" s="124"/>
      <c r="F10" s="124"/>
      <c r="G10" s="124"/>
      <c r="H10" s="124"/>
      <c r="I10" s="124"/>
      <c r="J10" s="124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0"/>
      <c r="EP10" s="113" t="s">
        <v>88</v>
      </c>
      <c r="EQ10" s="113"/>
      <c r="ER10" s="113"/>
      <c r="ES10" s="113"/>
      <c r="ET10" s="113"/>
      <c r="EU10" s="113"/>
      <c r="EV10" s="2" t="s">
        <v>46</v>
      </c>
    </row>
    <row r="11" spans="2:152" ht="11.2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6" t="s">
        <v>8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0"/>
      <c r="EP11" s="10"/>
      <c r="EQ11" s="10"/>
      <c r="ER11" s="10"/>
      <c r="ES11" s="10"/>
      <c r="ET11" s="10"/>
      <c r="EU11" s="10"/>
      <c r="EV11" s="2" t="s">
        <v>47</v>
      </c>
    </row>
    <row r="12" spans="2:152" ht="15" customHeight="1">
      <c r="B12" s="113" t="s">
        <v>89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46" t="s">
        <v>1</v>
      </c>
      <c r="Q12" s="146"/>
      <c r="R12" s="175"/>
      <c r="S12" s="173"/>
      <c r="T12" s="173"/>
      <c r="U12" s="146" t="s">
        <v>1</v>
      </c>
      <c r="V12" s="146"/>
      <c r="W12" s="1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4"/>
      <c r="AJ12" s="176"/>
      <c r="AK12" s="176"/>
      <c r="AL12" s="176"/>
      <c r="AM12" s="176"/>
      <c r="AN12" s="176"/>
      <c r="AO12" s="13"/>
      <c r="AP12" s="146" t="s">
        <v>90</v>
      </c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2" t="s">
        <v>48</v>
      </c>
    </row>
    <row r="13" spans="2:151" ht="11.2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3"/>
      <c r="Q13" s="13"/>
      <c r="R13" s="14"/>
      <c r="S13" s="15"/>
      <c r="T13" s="15"/>
      <c r="U13" s="16"/>
      <c r="V13" s="16"/>
      <c r="W13" s="16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6"/>
      <c r="AK13" s="16"/>
      <c r="AL13" s="16"/>
      <c r="AM13" s="16"/>
      <c r="AN13" s="16"/>
      <c r="AO13" s="16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48" t="s">
        <v>91</v>
      </c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</row>
    <row r="14" spans="2:151" ht="15" customHeight="1">
      <c r="B14" s="174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</row>
    <row r="15" spans="2:151" ht="15" customHeight="1">
      <c r="B15" s="148" t="s">
        <v>128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</row>
    <row r="16" spans="2:151" ht="15" customHeight="1" hidden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13" t="s">
        <v>7</v>
      </c>
      <c r="DY16" s="113"/>
      <c r="DZ16" s="113"/>
      <c r="EA16" s="113"/>
      <c r="EB16" s="113"/>
      <c r="EC16" s="113"/>
      <c r="ED16" s="11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</row>
    <row r="17" spans="2:151" ht="11.25" customHeight="1" hidden="1">
      <c r="B17" s="148" t="s">
        <v>107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</row>
    <row r="18" spans="2:151" ht="15" customHeight="1">
      <c r="B18" s="113" t="s">
        <v>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</row>
    <row r="19" spans="2:151" ht="15" customHeight="1">
      <c r="B19" s="113" t="s">
        <v>124</v>
      </c>
      <c r="C19" s="113"/>
      <c r="D19" s="146" t="s">
        <v>1</v>
      </c>
      <c r="E19" s="146"/>
      <c r="F19" s="175"/>
      <c r="G19" s="173"/>
      <c r="H19" s="173"/>
      <c r="I19" s="146" t="s">
        <v>1</v>
      </c>
      <c r="J19" s="14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0"/>
      <c r="W19" s="177"/>
      <c r="X19" s="177"/>
      <c r="Y19" s="177"/>
      <c r="Z19" s="177"/>
      <c r="AA19" s="177"/>
      <c r="AB19" s="10"/>
      <c r="AC19" s="178" t="s">
        <v>125</v>
      </c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46" t="s">
        <v>1</v>
      </c>
      <c r="DO19" s="146"/>
      <c r="DP19" s="175"/>
      <c r="DQ19" s="175"/>
      <c r="DR19" s="173"/>
      <c r="DS19" s="173"/>
      <c r="DT19" s="146" t="s">
        <v>1</v>
      </c>
      <c r="DU19" s="146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4"/>
      <c r="EM19" s="177"/>
      <c r="EN19" s="177"/>
      <c r="EO19" s="177"/>
      <c r="EP19" s="177"/>
      <c r="EQ19" s="177"/>
      <c r="ER19" s="10"/>
      <c r="ES19" s="113" t="s">
        <v>10</v>
      </c>
      <c r="ET19" s="113"/>
      <c r="EU19" s="113"/>
    </row>
    <row r="20" spans="2:151" ht="15" customHeight="1">
      <c r="B20" s="113" t="s">
        <v>11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0"/>
      <c r="AC20" s="146" t="s">
        <v>1</v>
      </c>
      <c r="AD20" s="146"/>
      <c r="AE20" s="175"/>
      <c r="AF20" s="175"/>
      <c r="AG20" s="173"/>
      <c r="AH20" s="173"/>
      <c r="AI20" s="146" t="s">
        <v>1</v>
      </c>
      <c r="AJ20" s="14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4"/>
      <c r="BC20" s="176"/>
      <c r="BD20" s="176"/>
      <c r="BE20" s="176"/>
      <c r="BF20" s="176"/>
      <c r="BG20" s="176"/>
      <c r="BH20" s="176"/>
      <c r="BI20" s="176"/>
      <c r="BJ20" s="10"/>
      <c r="BK20" s="113" t="s">
        <v>10</v>
      </c>
      <c r="BL20" s="113"/>
      <c r="BM20" s="113"/>
      <c r="BN20" s="80" t="s">
        <v>110</v>
      </c>
      <c r="BO20" s="80"/>
      <c r="BP20" s="80"/>
      <c r="BQ20" s="80"/>
      <c r="BR20" s="80"/>
      <c r="BS20" s="80"/>
      <c r="BT20" s="80"/>
      <c r="BU20" s="80"/>
      <c r="BV20" s="80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2" t="s">
        <v>111</v>
      </c>
      <c r="DN20" s="82"/>
      <c r="DO20" s="82"/>
      <c r="DP20" s="83" t="str">
        <f>IF(EO35=0,"-",CONCATENATE(EO35," ","мес."))</f>
        <v>-</v>
      </c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75"/>
      <c r="EO20" s="75"/>
      <c r="EP20" s="75"/>
      <c r="EQ20" s="75"/>
      <c r="ER20" s="75"/>
      <c r="ES20" s="75"/>
      <c r="ET20" s="75"/>
      <c r="EU20" s="75"/>
    </row>
    <row r="21" spans="2:151" ht="15" customHeight="1" hidden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36" t="s">
        <v>13</v>
      </c>
    </row>
    <row r="22" spans="2:151" ht="11.25" customHeight="1" hidden="1">
      <c r="B22" s="109" t="s">
        <v>108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10"/>
    </row>
    <row r="23" spans="2:151" ht="15" customHeight="1" hidden="1">
      <c r="B23" s="171" t="s">
        <v>12</v>
      </c>
      <c r="C23" s="171"/>
      <c r="D23" s="171"/>
      <c r="E23" s="171"/>
      <c r="F23" s="171"/>
      <c r="G23" s="171"/>
      <c r="H23" s="171"/>
      <c r="I23" s="171"/>
      <c r="J23" s="171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0" t="s">
        <v>13</v>
      </c>
    </row>
    <row r="24" spans="2:151" ht="15" customHeight="1" hidden="1">
      <c r="B24" s="182" t="s">
        <v>14</v>
      </c>
      <c r="C24" s="182"/>
      <c r="D24" s="182"/>
      <c r="E24" s="182"/>
      <c r="F24" s="182"/>
      <c r="G24" s="182"/>
      <c r="H24" s="182"/>
      <c r="I24" s="182"/>
      <c r="J24" s="182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46" t="s">
        <v>1</v>
      </c>
      <c r="AP24" s="146"/>
      <c r="AQ24" s="175"/>
      <c r="AR24" s="173"/>
      <c r="AS24" s="173"/>
      <c r="AT24" s="146" t="s">
        <v>1</v>
      </c>
      <c r="AU24" s="146"/>
      <c r="AV24" s="10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4"/>
      <c r="BJ24" s="180"/>
      <c r="BK24" s="180"/>
      <c r="BL24" s="180"/>
      <c r="BM24" s="180"/>
      <c r="BN24" s="180"/>
      <c r="BO24" s="10"/>
      <c r="BP24" s="113" t="s">
        <v>15</v>
      </c>
      <c r="BQ24" s="113"/>
      <c r="BR24" s="113"/>
      <c r="BS24" s="10"/>
      <c r="BT24" s="181" t="s">
        <v>16</v>
      </c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</row>
    <row r="25" spans="2:151" ht="11.25" customHeight="1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0"/>
      <c r="AP25" s="13"/>
      <c r="AQ25" s="13"/>
      <c r="AR25" s="14"/>
      <c r="AS25" s="15"/>
      <c r="AT25" s="15"/>
      <c r="AU25" s="13"/>
      <c r="AV25" s="13"/>
      <c r="AW25" s="14"/>
      <c r="AX25" s="14"/>
      <c r="AY25" s="14"/>
      <c r="AZ25" s="14"/>
      <c r="BA25" s="14"/>
      <c r="BB25" s="14"/>
      <c r="BC25" s="14"/>
      <c r="BD25" s="14"/>
      <c r="BE25" s="14"/>
      <c r="BF25" s="16"/>
      <c r="BG25" s="16"/>
      <c r="BH25" s="16"/>
      <c r="BI25" s="16"/>
      <c r="BJ25" s="16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48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</row>
    <row r="26" spans="2:151" ht="15" customHeight="1" hidden="1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3" t="s">
        <v>109</v>
      </c>
      <c r="BV26" s="80" t="s">
        <v>110</v>
      </c>
      <c r="BW26" s="80"/>
      <c r="BX26" s="80"/>
      <c r="BY26" s="80"/>
      <c r="BZ26" s="80"/>
      <c r="CA26" s="80"/>
      <c r="CB26" s="80"/>
      <c r="CC26" s="80"/>
      <c r="CD26" s="80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2" t="s">
        <v>111</v>
      </c>
      <c r="DV26" s="82"/>
      <c r="DW26" s="82"/>
      <c r="DX26" s="83" t="str">
        <f>IF(EW41=0,"-",CONCATENATE(EW41," ","мес."))</f>
        <v>-</v>
      </c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</row>
    <row r="27" spans="2:151" ht="11.25" customHeight="1">
      <c r="B27" s="148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179" t="s">
        <v>126</v>
      </c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</row>
    <row r="28" spans="2:151" ht="15" customHeight="1">
      <c r="B28" s="129" t="s">
        <v>17</v>
      </c>
      <c r="C28" s="129"/>
      <c r="D28" s="129"/>
      <c r="E28" s="129"/>
      <c r="F28" s="129"/>
      <c r="G28" s="129"/>
      <c r="H28" s="129"/>
      <c r="I28" s="129"/>
      <c r="J28" s="129"/>
      <c r="K28" s="129"/>
      <c r="L28" s="3"/>
      <c r="M28" s="138">
        <f>IF(EV38=0,"",CONCATENATE(EW38," руб.",",  ",IF(EX38=0,"00",EX38)," коп.,"," (",Прописью!B2," ",IF(EX38=0,"00",EX38)," коп.",")"))</f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13" t="s">
        <v>112</v>
      </c>
      <c r="EU28" s="113"/>
    </row>
    <row r="29" spans="2:151" ht="11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39" t="s">
        <v>35</v>
      </c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</row>
    <row r="30" spans="2:151" ht="3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2:151" ht="11.25" customHeight="1">
      <c r="B31" s="135" t="s">
        <v>18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6" t="s">
        <v>19</v>
      </c>
      <c r="N31" s="137"/>
      <c r="O31" s="137"/>
      <c r="P31" s="137"/>
      <c r="Q31" s="137"/>
      <c r="R31" s="137"/>
      <c r="S31" s="137"/>
      <c r="T31" s="114" t="s">
        <v>129</v>
      </c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6"/>
      <c r="AT31" s="121" t="s">
        <v>20</v>
      </c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 t="s">
        <v>21</v>
      </c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</row>
    <row r="32" spans="2:151" ht="71.2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7"/>
      <c r="N32" s="137"/>
      <c r="O32" s="137"/>
      <c r="P32" s="137"/>
      <c r="Q32" s="137"/>
      <c r="R32" s="137"/>
      <c r="S32" s="137"/>
      <c r="T32" s="117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9"/>
      <c r="AT32" s="142" t="s">
        <v>114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4"/>
      <c r="BH32" s="136" t="s">
        <v>113</v>
      </c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6" t="s">
        <v>22</v>
      </c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6" t="s">
        <v>23</v>
      </c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6" t="s">
        <v>24</v>
      </c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6" t="s">
        <v>25</v>
      </c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</row>
    <row r="33" spans="2:156" ht="15" customHeight="1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9"/>
      <c r="O33" s="89"/>
      <c r="P33" s="89"/>
      <c r="Q33" s="89"/>
      <c r="R33" s="89"/>
      <c r="S33" s="89"/>
      <c r="T33" s="120">
        <v>0</v>
      </c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2"/>
      <c r="AT33" s="93">
        <v>0</v>
      </c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>
        <v>0</v>
      </c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>
        <v>0</v>
      </c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>
        <v>0</v>
      </c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>
        <v>0</v>
      </c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>
        <v>0</v>
      </c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85">
        <f aca="true" t="shared" si="0" ref="ED33:ED38">SUM(T33)-SUM(AT33:EC33)</f>
        <v>0</v>
      </c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71"/>
      <c r="EW33" s="71">
        <f>IF(B33&gt;0,1,0)</f>
        <v>0</v>
      </c>
      <c r="EX33" s="71"/>
      <c r="EY33" s="71"/>
      <c r="EZ33" s="71"/>
    </row>
    <row r="34" spans="2:156" ht="15" customHeight="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9"/>
      <c r="O34" s="89"/>
      <c r="P34" s="89"/>
      <c r="Q34" s="89"/>
      <c r="R34" s="89"/>
      <c r="S34" s="89"/>
      <c r="T34" s="90">
        <v>0</v>
      </c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2"/>
      <c r="AT34" s="93">
        <v>0</v>
      </c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>
        <v>0</v>
      </c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>
        <v>0</v>
      </c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>
        <v>0</v>
      </c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>
        <v>0</v>
      </c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>
        <v>0</v>
      </c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85">
        <f t="shared" si="0"/>
        <v>0</v>
      </c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71"/>
      <c r="EW34" s="71">
        <f>IF(B34&gt;0,1,0)</f>
        <v>0</v>
      </c>
      <c r="EX34" s="71"/>
      <c r="EY34" s="71"/>
      <c r="EZ34" s="71"/>
    </row>
    <row r="35" spans="2:156" ht="15" customHeight="1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9"/>
      <c r="O35" s="89"/>
      <c r="P35" s="89"/>
      <c r="Q35" s="89"/>
      <c r="R35" s="89"/>
      <c r="S35" s="89"/>
      <c r="T35" s="90">
        <v>0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2"/>
      <c r="AT35" s="93">
        <v>0</v>
      </c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>
        <v>0</v>
      </c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>
        <v>0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>
        <v>0</v>
      </c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>
        <v>0</v>
      </c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>
        <v>0</v>
      </c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85">
        <f t="shared" si="0"/>
        <v>0</v>
      </c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71"/>
      <c r="EW35" s="71">
        <f>IF(B35&gt;0,1,0)</f>
        <v>0</v>
      </c>
      <c r="EX35" s="71"/>
      <c r="EY35" s="71"/>
      <c r="EZ35" s="71"/>
    </row>
    <row r="36" spans="2:156" ht="15" customHeight="1" hidden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132"/>
      <c r="N36" s="89"/>
      <c r="O36" s="89"/>
      <c r="P36" s="89"/>
      <c r="Q36" s="89"/>
      <c r="R36" s="89"/>
      <c r="S36" s="89"/>
      <c r="T36" s="90">
        <v>0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2"/>
      <c r="AT36" s="93">
        <v>0</v>
      </c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>
        <v>0</v>
      </c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>
        <v>0</v>
      </c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>
        <v>0</v>
      </c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>
        <v>0</v>
      </c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>
        <v>0</v>
      </c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85">
        <f t="shared" si="0"/>
        <v>0</v>
      </c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71"/>
      <c r="EW36" s="71">
        <f>IF(B36&gt;0,1,0)</f>
        <v>0</v>
      </c>
      <c r="EX36" s="71"/>
      <c r="EY36" s="71"/>
      <c r="EZ36" s="71"/>
    </row>
    <row r="37" spans="2:156" ht="15" customHeight="1" hidden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32"/>
      <c r="N37" s="89"/>
      <c r="O37" s="89"/>
      <c r="P37" s="89"/>
      <c r="Q37" s="89"/>
      <c r="R37" s="89"/>
      <c r="S37" s="89"/>
      <c r="T37" s="90">
        <v>0</v>
      </c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2"/>
      <c r="AT37" s="93">
        <v>0</v>
      </c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>
        <v>0</v>
      </c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>
        <v>0</v>
      </c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>
        <v>0</v>
      </c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>
        <v>0</v>
      </c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>
        <v>0</v>
      </c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85">
        <f t="shared" si="0"/>
        <v>0</v>
      </c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71"/>
      <c r="EW37" s="71">
        <f>IF(B37&gt;0,1,0)</f>
        <v>0</v>
      </c>
      <c r="EX37" s="71"/>
      <c r="EY37" s="71"/>
      <c r="EZ37" s="71"/>
    </row>
    <row r="38" spans="2:156" ht="15" customHeight="1">
      <c r="B38" s="156" t="s">
        <v>26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8"/>
      <c r="T38" s="159">
        <f>SUM(T33:AS37)</f>
        <v>0</v>
      </c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1"/>
      <c r="AT38" s="100">
        <f>SUM(AT33:BG37)</f>
        <v>0</v>
      </c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>
        <f>SUM(BH33:BU37)</f>
        <v>0</v>
      </c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>
        <f>SUM(BV33:CJ37)</f>
        <v>0</v>
      </c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>
        <f>SUM(CK33:CY37)</f>
        <v>0</v>
      </c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>
        <f>SUM(CZ33:DM37)</f>
        <v>0</v>
      </c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>
        <f>SUM(DN33:EC37)</f>
        <v>0</v>
      </c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>
        <f t="shared" si="0"/>
        <v>0</v>
      </c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72">
        <f>T38</f>
        <v>0</v>
      </c>
      <c r="EW38" s="73">
        <f>INT(T38)</f>
        <v>0</v>
      </c>
      <c r="EX38" s="74">
        <f>ROUND((T38-EW38)*100,0)</f>
        <v>0</v>
      </c>
      <c r="EY38" s="71"/>
      <c r="EZ38" s="71"/>
    </row>
    <row r="39" spans="2:156" ht="12.75" customHeight="1">
      <c r="B39" s="162" t="s">
        <v>115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4"/>
      <c r="T39" s="103" t="str">
        <f>IF(T38=0,"-",IF(EW41=0,"-",ROUND(T38/EW41,2)))</f>
        <v>-</v>
      </c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5"/>
      <c r="AT39" s="101" t="str">
        <f>IF(SUM(AT33:BG37)=0,"-",IF(EW41=0,"-",ROUND(AT38/EW41,2)))</f>
        <v>-</v>
      </c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 t="str">
        <f>IF(SUM(BH33:BU37)=0,"-",IF(EW41=0,"-",ROUND(BH38/EW41,2)))</f>
        <v>-</v>
      </c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 t="str">
        <f>IF(SUM(BV33:CJ37)=0,"-",IF(EW41=0,"-",ROUND(BV38/EW41,2)))</f>
        <v>-</v>
      </c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 t="str">
        <f>IF(SUM(CK33:CY37)=0,"-",IF(EW41=0,"-",ROUND(CK38/EW41,2)))</f>
        <v>-</v>
      </c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 t="str">
        <f>IF(SUM(CZ33:DM37)=0,"-",IF(EW41=0,"-",ROUND(CZ38/EW41,2)))</f>
        <v>-</v>
      </c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 t="str">
        <f>IF(SUM(DN33:EC37)=0,"-",IF(EW41=0,"-",ROUND(DN38/EW41,2)))</f>
        <v>-</v>
      </c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>
        <f>SUM(T39)-SUM(AT39:EC41)</f>
        <v>0</v>
      </c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71"/>
      <c r="EW39" s="71"/>
      <c r="EX39" s="71"/>
      <c r="EY39" s="71"/>
      <c r="EZ39" s="71"/>
    </row>
    <row r="40" spans="2:156" ht="12" customHeight="1">
      <c r="B40" s="151" t="s">
        <v>116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3"/>
      <c r="O40" s="153"/>
      <c r="P40" s="153"/>
      <c r="Q40" s="153"/>
      <c r="R40" s="153"/>
      <c r="S40" s="154"/>
      <c r="T40" s="106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8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71"/>
      <c r="EW40" s="71"/>
      <c r="EX40" s="71"/>
      <c r="EY40" s="71"/>
      <c r="EZ40" s="71"/>
    </row>
    <row r="41" spans="2:156" ht="11.25" customHeight="1">
      <c r="B41" s="149" t="str">
        <f>DX26</f>
        <v>-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67"/>
      <c r="Q41" s="167"/>
      <c r="R41" s="167"/>
      <c r="S41" s="168"/>
      <c r="T41" s="106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8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71"/>
      <c r="EW41" s="71">
        <f>SUM(EW33:EW37)</f>
        <v>0</v>
      </c>
      <c r="EX41" s="71"/>
      <c r="EY41" s="71"/>
      <c r="EZ41" s="71"/>
    </row>
    <row r="42" spans="2:156" ht="6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69"/>
      <c r="Q42" s="169"/>
      <c r="R42" s="169"/>
      <c r="S42" s="170"/>
      <c r="T42" s="97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9"/>
      <c r="AT42" s="94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6"/>
      <c r="BH42" s="94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6"/>
      <c r="BV42" s="94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6"/>
      <c r="CK42" s="94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6"/>
      <c r="CZ42" s="94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6"/>
      <c r="DN42" s="94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6"/>
      <c r="ED42" s="94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6"/>
      <c r="EV42" s="71"/>
      <c r="EW42" s="71"/>
      <c r="EX42" s="71"/>
      <c r="EY42" s="71"/>
      <c r="EZ42" s="71"/>
    </row>
    <row r="43" spans="2:151" ht="6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1" ht="11.25" customHeight="1">
      <c r="B44" s="129" t="s">
        <v>27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</row>
    <row r="45" spans="2:151" ht="11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55" t="s">
        <v>28</v>
      </c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</row>
    <row r="46" spans="2:151" ht="15" customHeight="1">
      <c r="B46" s="129" t="s">
        <v>29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1" ht="15" customHeight="1">
      <c r="B47" s="129" t="s">
        <v>30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3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</row>
    <row r="48" spans="2:151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11.25" customHeight="1">
      <c r="B49" s="112" t="s">
        <v>127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3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</row>
    <row r="50" spans="2:151" ht="11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155" t="s">
        <v>31</v>
      </c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155" t="s">
        <v>32</v>
      </c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</row>
    <row r="51" spans="2:151" ht="11.25" customHeight="1">
      <c r="B51" s="112" t="s">
        <v>117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3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</row>
    <row r="52" spans="2:151" ht="11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155" t="s">
        <v>31</v>
      </c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155" t="s">
        <v>32</v>
      </c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</row>
    <row r="53" spans="2:151" ht="11.25" customHeight="1">
      <c r="B53" s="129" t="s">
        <v>33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2:151" ht="11.25" customHeight="1">
      <c r="B54" s="129" t="s">
        <v>37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2:151" ht="11.25" customHeight="1">
      <c r="B55" s="129" t="s">
        <v>34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</row>
  </sheetData>
  <sheetProtection formatCells="0" formatColumns="0" formatRows="0" insertColumns="0" insertRows="0" insertHyperlinks="0" deleteColumns="0" deleteRows="0" sort="0" autoFilter="0" pivotTables="0"/>
  <mergeCells count="200">
    <mergeCell ref="ED36:EU36"/>
    <mergeCell ref="BH36:BU36"/>
    <mergeCell ref="BV36:CJ36"/>
    <mergeCell ref="CK36:CY36"/>
    <mergeCell ref="CZ36:DM36"/>
    <mergeCell ref="B26:BT26"/>
    <mergeCell ref="B27:BT27"/>
    <mergeCell ref="DX26:EU26"/>
    <mergeCell ref="CE27:DT27"/>
    <mergeCell ref="AW24:BH24"/>
    <mergeCell ref="BJ24:BN24"/>
    <mergeCell ref="BP24:BR24"/>
    <mergeCell ref="BT24:CF24"/>
    <mergeCell ref="B24:AN24"/>
    <mergeCell ref="AO24:AP24"/>
    <mergeCell ref="AQ24:AS24"/>
    <mergeCell ref="AT24:AU24"/>
    <mergeCell ref="CG24:EU24"/>
    <mergeCell ref="CG25:EU25"/>
    <mergeCell ref="ES19:EU19"/>
    <mergeCell ref="K19:U19"/>
    <mergeCell ref="W19:AA19"/>
    <mergeCell ref="B20:AA20"/>
    <mergeCell ref="AC20:AD20"/>
    <mergeCell ref="AE20:AH20"/>
    <mergeCell ref="AI20:AJ20"/>
    <mergeCell ref="AK20:BA20"/>
    <mergeCell ref="BC20:BI20"/>
    <mergeCell ref="BK20:BM20"/>
    <mergeCell ref="D19:E19"/>
    <mergeCell ref="F19:H19"/>
    <mergeCell ref="I19:J19"/>
    <mergeCell ref="DN19:DO19"/>
    <mergeCell ref="AC19:DM19"/>
    <mergeCell ref="DT19:DU19"/>
    <mergeCell ref="DV19:EK19"/>
    <mergeCell ref="P12:Q12"/>
    <mergeCell ref="B17:DW17"/>
    <mergeCell ref="B15:EU15"/>
    <mergeCell ref="B16:DW16"/>
    <mergeCell ref="DX16:ED16"/>
    <mergeCell ref="B14:EU14"/>
    <mergeCell ref="R12:T12"/>
    <mergeCell ref="B18:M18"/>
    <mergeCell ref="N18:EU18"/>
    <mergeCell ref="B19:C19"/>
    <mergeCell ref="U12:V12"/>
    <mergeCell ref="X12:AH12"/>
    <mergeCell ref="AJ12:AN12"/>
    <mergeCell ref="DP19:DS19"/>
    <mergeCell ref="EM19:EQ19"/>
    <mergeCell ref="P41:S42"/>
    <mergeCell ref="CK39:CY41"/>
    <mergeCell ref="BH42:BU42"/>
    <mergeCell ref="BV42:CJ42"/>
    <mergeCell ref="BH39:BU41"/>
    <mergeCell ref="BV32:CJ32"/>
    <mergeCell ref="BH33:BU33"/>
    <mergeCell ref="EP10:EU10"/>
    <mergeCell ref="O11:EN11"/>
    <mergeCell ref="DU26:DW26"/>
    <mergeCell ref="BV26:CD26"/>
    <mergeCell ref="CE26:DT26"/>
    <mergeCell ref="DL51:EU51"/>
    <mergeCell ref="AU49:BV49"/>
    <mergeCell ref="AU50:BV50"/>
    <mergeCell ref="DL49:EU49"/>
    <mergeCell ref="DL50:EU50"/>
    <mergeCell ref="AT39:BG41"/>
    <mergeCell ref="B39:S39"/>
    <mergeCell ref="AU51:BV51"/>
    <mergeCell ref="B47:AA47"/>
    <mergeCell ref="AC47:EU47"/>
    <mergeCell ref="CK42:CY42"/>
    <mergeCell ref="CZ42:DM42"/>
    <mergeCell ref="DN42:EC42"/>
    <mergeCell ref="ED42:EU42"/>
    <mergeCell ref="N45:EU45"/>
    <mergeCell ref="B38:S38"/>
    <mergeCell ref="BH38:BU38"/>
    <mergeCell ref="BV38:CJ38"/>
    <mergeCell ref="T38:AS38"/>
    <mergeCell ref="AT38:BG38"/>
    <mergeCell ref="ED38:EU38"/>
    <mergeCell ref="B55:EU55"/>
    <mergeCell ref="AU52:BV52"/>
    <mergeCell ref="DL52:EU52"/>
    <mergeCell ref="B53:P53"/>
    <mergeCell ref="B54:X54"/>
    <mergeCell ref="N44:EU44"/>
    <mergeCell ref="B46:Z46"/>
    <mergeCell ref="B44:L44"/>
    <mergeCell ref="ED39:EU41"/>
    <mergeCell ref="BV39:CJ41"/>
    <mergeCell ref="BV37:CJ37"/>
    <mergeCell ref="CK37:CY37"/>
    <mergeCell ref="B41:O41"/>
    <mergeCell ref="CZ39:DM41"/>
    <mergeCell ref="B40:M40"/>
    <mergeCell ref="N40:S40"/>
    <mergeCell ref="ED37:EU37"/>
    <mergeCell ref="AT37:BG37"/>
    <mergeCell ref="M33:S33"/>
    <mergeCell ref="ED33:EU33"/>
    <mergeCell ref="B33:L33"/>
    <mergeCell ref="AP12:BA12"/>
    <mergeCell ref="BB12:EU12"/>
    <mergeCell ref="BB13:EU13"/>
    <mergeCell ref="B12:O12"/>
    <mergeCell ref="B23:J23"/>
    <mergeCell ref="K23:ET23"/>
    <mergeCell ref="EE16:EU16"/>
    <mergeCell ref="CY2:DO2"/>
    <mergeCell ref="J4:R4"/>
    <mergeCell ref="DQ3:EU3"/>
    <mergeCell ref="AD4:AF4"/>
    <mergeCell ref="DP2:EU2"/>
    <mergeCell ref="B2:AB2"/>
    <mergeCell ref="D4:F4"/>
    <mergeCell ref="G4:H4"/>
    <mergeCell ref="B3:AY3"/>
    <mergeCell ref="B28:K28"/>
    <mergeCell ref="B31:L32"/>
    <mergeCell ref="M31:S32"/>
    <mergeCell ref="M28:ES28"/>
    <mergeCell ref="M29:EU29"/>
    <mergeCell ref="CK32:CY32"/>
    <mergeCell ref="CZ32:DM32"/>
    <mergeCell ref="DN32:EC32"/>
    <mergeCell ref="AT32:BG32"/>
    <mergeCell ref="BH32:BU32"/>
    <mergeCell ref="CY3:DP3"/>
    <mergeCell ref="B7:AE7"/>
    <mergeCell ref="AG7:DS7"/>
    <mergeCell ref="B51:AS51"/>
    <mergeCell ref="B37:L37"/>
    <mergeCell ref="M37:S37"/>
    <mergeCell ref="AB46:BE46"/>
    <mergeCell ref="B36:L36"/>
    <mergeCell ref="M36:S36"/>
    <mergeCell ref="AT36:BG36"/>
    <mergeCell ref="W4:Y4"/>
    <mergeCell ref="B10:J10"/>
    <mergeCell ref="K10:EN10"/>
    <mergeCell ref="AG8:DS8"/>
    <mergeCell ref="AA4:AB4"/>
    <mergeCell ref="B4:C4"/>
    <mergeCell ref="AS6:DD6"/>
    <mergeCell ref="AG4:AZ4"/>
    <mergeCell ref="T4:V4"/>
    <mergeCell ref="T39:AS41"/>
    <mergeCell ref="DN35:EC35"/>
    <mergeCell ref="B22:EU22"/>
    <mergeCell ref="B21:ET21"/>
    <mergeCell ref="B49:AS49"/>
    <mergeCell ref="ET28:EU28"/>
    <mergeCell ref="T31:AS32"/>
    <mergeCell ref="T33:AS33"/>
    <mergeCell ref="AT31:EC31"/>
    <mergeCell ref="ED31:EU32"/>
    <mergeCell ref="DN38:EC38"/>
    <mergeCell ref="T36:AS36"/>
    <mergeCell ref="CZ37:DM37"/>
    <mergeCell ref="BV33:CJ33"/>
    <mergeCell ref="AT33:BG33"/>
    <mergeCell ref="DN37:EC37"/>
    <mergeCell ref="CK33:CY33"/>
    <mergeCell ref="CZ33:DM33"/>
    <mergeCell ref="DN33:EC33"/>
    <mergeCell ref="DN36:EC36"/>
    <mergeCell ref="CK34:CY34"/>
    <mergeCell ref="CZ34:DM34"/>
    <mergeCell ref="DN34:EC34"/>
    <mergeCell ref="AT42:BG42"/>
    <mergeCell ref="T42:AS42"/>
    <mergeCell ref="CZ38:DM38"/>
    <mergeCell ref="DN39:EC41"/>
    <mergeCell ref="CK38:CY38"/>
    <mergeCell ref="T37:AS37"/>
    <mergeCell ref="BH37:BU37"/>
    <mergeCell ref="BV35:CJ35"/>
    <mergeCell ref="CK35:CY35"/>
    <mergeCell ref="CZ35:DM35"/>
    <mergeCell ref="ED35:EU35"/>
    <mergeCell ref="B34:L34"/>
    <mergeCell ref="M34:S34"/>
    <mergeCell ref="T34:AS34"/>
    <mergeCell ref="AT34:BG34"/>
    <mergeCell ref="BH34:BU34"/>
    <mergeCell ref="BV34:CJ34"/>
    <mergeCell ref="BN20:BV20"/>
    <mergeCell ref="BW20:DL20"/>
    <mergeCell ref="DM20:DO20"/>
    <mergeCell ref="DP20:EM20"/>
    <mergeCell ref="ED34:EU34"/>
    <mergeCell ref="B35:L35"/>
    <mergeCell ref="M35:S35"/>
    <mergeCell ref="T35:AS35"/>
    <mergeCell ref="AT35:BG35"/>
    <mergeCell ref="BH35:BU35"/>
  </mergeCells>
  <dataValidations count="1">
    <dataValidation type="list" allowBlank="1" showInputMessage="1" showErrorMessage="1" sqref="B33:L37">
      <formula1>$EV$2:$EV$12</formula1>
    </dataValidation>
  </dataValidations>
  <printOptions horizontalCentered="1"/>
  <pageMargins left="0.3937007874015748" right="0.1968503937007874" top="0.3937007874015748" bottom="0.1968503937007874" header="0.1968503937007874" footer="0.5118110236220472"/>
  <pageSetup blackAndWhite="1" fitToHeight="1" fitToWidth="1" horizontalDpi="600" verticalDpi="600" orientation="landscape" paperSize="9" scale="93" r:id="rId4"/>
  <headerFooter alignWithMargins="0">
    <oddHeader>&amp;R&amp;7Подготовлено с использованием системы "КонсультантПлюс"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S7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17.00390625" style="39" customWidth="1"/>
    <col min="2" max="2" width="9.00390625" style="39" customWidth="1"/>
    <col min="3" max="3" width="6.50390625" style="39" customWidth="1"/>
    <col min="4" max="4" width="13.50390625" style="39" customWidth="1"/>
    <col min="5" max="5" width="23.00390625" style="39" customWidth="1"/>
    <col min="6" max="6" width="9.50390625" style="39" customWidth="1"/>
    <col min="7" max="7" width="9.125" style="39" customWidth="1"/>
    <col min="8" max="8" width="13.375" style="43" customWidth="1"/>
    <col min="9" max="9" width="10.125" style="39" bestFit="1" customWidth="1"/>
    <col min="10" max="12" width="9.125" style="39" customWidth="1"/>
    <col min="13" max="13" width="15.50390625" style="39" bestFit="1" customWidth="1"/>
    <col min="14" max="16" width="9.125" style="39" customWidth="1"/>
    <col min="17" max="17" width="15.50390625" style="39" bestFit="1" customWidth="1"/>
    <col min="18" max="16384" width="9.125" style="39" customWidth="1"/>
  </cols>
  <sheetData>
    <row r="1" spans="5:8" s="40" customFormat="1" ht="15.75">
      <c r="E1" s="41">
        <f>Справка!EW38</f>
        <v>0</v>
      </c>
      <c r="H1" s="45"/>
    </row>
    <row r="2" spans="1:19" s="40" customFormat="1" ht="15.75" hidden="1">
      <c r="A2" s="46" t="s">
        <v>119</v>
      </c>
      <c r="B2" s="47" t="str">
        <f>SUBSTITUTE(B4,F8,F9,1)</f>
        <v>Ноль рублей </v>
      </c>
      <c r="E2" s="41"/>
      <c r="H2" s="48"/>
      <c r="I2" s="49"/>
      <c r="J2" s="48"/>
      <c r="K2" s="48"/>
      <c r="L2" s="48"/>
      <c r="M2" s="50"/>
      <c r="N2" s="184"/>
      <c r="O2" s="184"/>
      <c r="P2" s="49"/>
      <c r="Q2" s="51"/>
      <c r="R2" s="50"/>
      <c r="S2" s="48"/>
    </row>
    <row r="3" spans="1:19" s="40" customFormat="1" ht="12.75" hidden="1">
      <c r="A3" s="46"/>
      <c r="B3" s="52" t="str">
        <f>SUBSTITUTE(B5,F8,F9,1)</f>
        <v>Ноль рублей </v>
      </c>
      <c r="H3" s="48"/>
      <c r="I3" s="48"/>
      <c r="J3" s="48"/>
      <c r="K3" s="185"/>
      <c r="L3" s="185"/>
      <c r="M3" s="185"/>
      <c r="N3" s="42"/>
      <c r="O3" s="42"/>
      <c r="P3" s="48"/>
      <c r="Q3" s="51"/>
      <c r="R3" s="48"/>
      <c r="S3" s="48"/>
    </row>
    <row r="4" spans="1:8" s="40" customFormat="1" ht="12.75" hidden="1">
      <c r="A4" s="53" t="s">
        <v>120</v>
      </c>
      <c r="B4" s="52" t="str">
        <f>CONCATENATE(A7,A8,A9,A10)</f>
        <v>ноль рублей </v>
      </c>
      <c r="H4" s="54"/>
    </row>
    <row r="5" spans="1:10" s="52" customFormat="1" ht="12.75" hidden="1">
      <c r="A5" s="53"/>
      <c r="B5" s="52" t="str">
        <f>CONCATENATE(A7,A8,A9,A10,A11,B7,B8,C8)</f>
        <v>ноль рублей </v>
      </c>
      <c r="C5" s="40"/>
      <c r="D5" s="40"/>
      <c r="E5" s="40"/>
      <c r="H5" s="55"/>
      <c r="I5" s="55"/>
      <c r="J5" s="55"/>
    </row>
    <row r="6" spans="4:10" s="40" customFormat="1" ht="12.75" customHeight="1" hidden="1">
      <c r="D6" s="54"/>
      <c r="H6" s="55"/>
      <c r="I6" s="55"/>
      <c r="J6" s="55"/>
    </row>
    <row r="7" spans="1:10" s="40" customFormat="1" ht="12.75" customHeight="1" hidden="1">
      <c r="A7" s="44">
        <f>CONCATENATE(IF(B14=0,"",E14),IF(B15=0,"",IF(C16&lt;20,IF(C16&lt;16,IF(C16&lt;10,E15,D16),F16),E15)),IF(B16=0,"",IF(NOT(B15=1),E16,"")),F17)</f>
      </c>
      <c r="D7" s="54"/>
      <c r="F7" s="56">
        <f>CODE(B5)</f>
        <v>237</v>
      </c>
      <c r="G7" s="44"/>
      <c r="H7" s="55"/>
      <c r="I7" s="55"/>
      <c r="J7" s="55"/>
    </row>
    <row r="8" spans="1:17" s="40" customFormat="1" ht="12.75" customHeight="1" hidden="1">
      <c r="A8" s="44">
        <f>CONCATENATE(IF(B18=0,"",E18),IF(B19=0,"",IF(C20&lt;20,IF(C20&lt;16,IF(C20&lt;10,E19,D20),F20),E19)),IF(B20=0,"",IF(NOT(B19=1),E20,"")),F21)</f>
      </c>
      <c r="B8" s="57"/>
      <c r="D8" s="58"/>
      <c r="F8" s="56" t="str">
        <f>CHAR(F7)</f>
        <v>н</v>
      </c>
      <c r="G8" s="44"/>
      <c r="H8" s="55"/>
      <c r="I8" s="55"/>
      <c r="J8" s="55"/>
      <c r="Q8" s="59"/>
    </row>
    <row r="9" spans="1:10" s="44" customFormat="1" ht="12.75" customHeight="1" hidden="1">
      <c r="A9" s="44">
        <f>CONCATENATE(IF(B22=0,"",E22),IF(B23=0,"",IF(C24&lt;20,IF(C24&lt;16,IF(C24&lt;10,E23,D24),F24),E23)),IF(B24=0,"",IF(NOT(B23=1),E24,"")),F25)</f>
      </c>
      <c r="D9" s="55"/>
      <c r="E9" s="60"/>
      <c r="F9" s="56" t="str">
        <f>PROPER(F8)</f>
        <v>Н</v>
      </c>
      <c r="H9" s="55"/>
      <c r="I9" s="55"/>
      <c r="J9" s="55"/>
    </row>
    <row r="10" spans="1:10" s="44" customFormat="1" ht="12.75" customHeight="1" hidden="1">
      <c r="A10" s="44" t="str">
        <f>CONCATENATE(IF(B26=0,"",E26),IF(B27=0,"",IF(C28&lt;20,IF(C28&lt;16,IF(C28&lt;10,E27,D28),F28),E27)),IF(B28=0,"",IF(NOT(B27=1),E28,"")),F29)</f>
        <v>ноль рублей </v>
      </c>
      <c r="D10" s="55"/>
      <c r="E10" s="60"/>
      <c r="H10" s="55"/>
      <c r="I10" s="55"/>
      <c r="J10" s="55"/>
    </row>
    <row r="11" spans="1:13" s="44" customFormat="1" ht="12.75" hidden="1">
      <c r="A11" s="61"/>
      <c r="D11" s="55"/>
      <c r="E11" s="60"/>
      <c r="M11" s="62"/>
    </row>
    <row r="12" spans="1:13" s="44" customFormat="1" ht="12.75" hidden="1">
      <c r="A12" s="61"/>
      <c r="E12" s="63">
        <f>TRUNC(E1)</f>
        <v>0</v>
      </c>
      <c r="F12" s="44" t="s">
        <v>49</v>
      </c>
      <c r="H12" s="55"/>
      <c r="M12" s="64"/>
    </row>
    <row r="13" spans="1:8" s="44" customFormat="1" ht="12.75" hidden="1">
      <c r="A13" s="65">
        <f>TRUNC(A14/10)</f>
        <v>0</v>
      </c>
      <c r="B13" s="55"/>
      <c r="H13" s="55"/>
    </row>
    <row r="14" spans="1:8" s="44" customFormat="1" ht="12.75" hidden="1">
      <c r="A14" s="65">
        <f>TRUNC(A15/10)</f>
        <v>0</v>
      </c>
      <c r="B14" s="55">
        <f>TRUNC(RIGHT(A14))</f>
        <v>0</v>
      </c>
      <c r="C14" s="44">
        <f>B14</f>
        <v>0</v>
      </c>
      <c r="E14" s="66" t="str">
        <f>IF(B14=1,E42,IF(B14=2,G34,IF(B14=3,G35,IF(B14=4,G36,IF(B14=5,G37,IF(B14=6,G38,IF(B14=7,G39,IF(B14=8,G40,G41))))))))</f>
        <v>девятьсот </v>
      </c>
      <c r="H14" s="55"/>
    </row>
    <row r="15" spans="1:8" s="44" customFormat="1" ht="12.75" hidden="1">
      <c r="A15" s="65">
        <f>TRUNC(A16/10)</f>
        <v>0</v>
      </c>
      <c r="B15" s="55">
        <f>TRUNC(RIGHT(A15))</f>
        <v>0</v>
      </c>
      <c r="C15" s="44">
        <f>IF(B15=1,"",B15)</f>
        <v>0</v>
      </c>
      <c r="E15" s="67">
        <f>IF(OR(C15=0,B15=1),"",IF(B15=2,E34,IF(B15=3,E35,IF(B15=4,E36,IF(B15=5,E37,IF(B15=6,E38,IF(B15=7,E39,IF(B15=8,E40,E41))))))))</f>
      </c>
      <c r="H15" s="55"/>
    </row>
    <row r="16" spans="1:8" s="44" customFormat="1" ht="12.75" hidden="1">
      <c r="A16" s="65">
        <f>TRUNC(A18/10)</f>
        <v>0</v>
      </c>
      <c r="B16" s="55">
        <f>TRUNC(RIGHT(A16))</f>
        <v>0</v>
      </c>
      <c r="C16" s="44">
        <f>IF(B15=1,B16+10,IF(B16=0,0,B16))</f>
        <v>0</v>
      </c>
      <c r="D16" s="44">
        <f>IF(AND(C16&gt;9,C16&lt;16),IF(C16=10,D33,IF(C16=11,D34,IF(C16=12,D35,IF(C16=13,D36,IF(C16=14,D37,IF(C16=15,D38,)))))),"")</f>
      </c>
      <c r="E16" s="67" t="str">
        <f>IF(B16=1,A33,IF(B16=2,A34,IF(B16=3,A35,IF(B16=4,A36,IF(B16=5,A37,IF(B16=6,A38,IF(B16=7,A39,IF(B16=8,A40,A41))))))))</f>
        <v>девять </v>
      </c>
      <c r="F16" s="44">
        <f>IF(AND(C16&gt;15,C16&lt;20),IF(C16=16,D39,IF(C16=17,D40,IF(C16=18,D41,IF(C16=19,D42,)))),"")</f>
      </c>
      <c r="H16" s="55"/>
    </row>
    <row r="17" spans="1:8" s="44" customFormat="1" ht="12.75" hidden="1">
      <c r="A17" s="65"/>
      <c r="B17" s="55"/>
      <c r="D17" s="55"/>
      <c r="E17" s="44">
        <f>B16+B15*10+B14*100</f>
        <v>0</v>
      </c>
      <c r="F17" s="44">
        <f>IF(E17=0,"",IF(B15=1,"миллиардов ",IF(B16=1,"милиард ",IF(OR(B16=2,B16=3,B16=4),"миллиарда ","милиардов "))))</f>
      </c>
      <c r="H17" s="55"/>
    </row>
    <row r="18" spans="1:8" s="44" customFormat="1" ht="12.75" hidden="1">
      <c r="A18" s="65">
        <f>TRUNC(A19/10)</f>
        <v>0</v>
      </c>
      <c r="B18" s="55">
        <f>TRUNC(RIGHT(A18))</f>
        <v>0</v>
      </c>
      <c r="C18" s="44">
        <f>B18</f>
        <v>0</v>
      </c>
      <c r="E18" s="66" t="str">
        <f>IF(B18=1,E42,IF(B18=2,G34,IF(B18=3,G35,IF(B18=4,G36,IF(B18=5,G37,IF(B18=6,G38,IF(B18=7,G39,IF(B18=8,G40,G41))))))))</f>
        <v>девятьсот </v>
      </c>
      <c r="H18" s="55"/>
    </row>
    <row r="19" spans="1:8" s="40" customFormat="1" ht="12.75" hidden="1">
      <c r="A19" s="65">
        <f>TRUNC(A20/10)</f>
        <v>0</v>
      </c>
      <c r="B19" s="55">
        <f>TRUNC(RIGHT(A19))</f>
        <v>0</v>
      </c>
      <c r="C19" s="44">
        <f>IF(B19=1,"",B19)</f>
        <v>0</v>
      </c>
      <c r="D19" s="44"/>
      <c r="E19" s="67">
        <f>IF(OR(C19=0,B19=1),"",IF(B19=2,E34,IF(B19=3,E35,IF(B19=4,E36,IF(B19=5,E37,IF(B19=6,E38,IF(B19=7,E39,IF(B19=8,E40,E41))))))))</f>
      </c>
      <c r="F19" s="44"/>
      <c r="H19" s="54"/>
    </row>
    <row r="20" spans="1:6" s="44" customFormat="1" ht="12.75" hidden="1">
      <c r="A20" s="65">
        <f>TRUNC(A22/10)</f>
        <v>0</v>
      </c>
      <c r="B20" s="55">
        <f>TRUNC(RIGHT(A20))</f>
        <v>0</v>
      </c>
      <c r="C20" s="44">
        <f>IF(B19=1,B20+10,IF(B20=0,0,B20))</f>
        <v>0</v>
      </c>
      <c r="D20" s="44">
        <f>IF(AND(C20&gt;9,C20&lt;16),IF(C20=10,D33,IF(C20=11,D34,IF(C20=12,D35,IF(C20=13,D36,IF(C20=14,D37,IF(C20=15,D38,)))))),"")</f>
      </c>
      <c r="E20" s="67" t="str">
        <f>IF(B20=1,A33,IF(B20=2,A34,IF(B20=3,A35,IF(B20=4,A36,IF(B20=5,A37,IF(B20=6,A38,IF(B20=7,A39,IF(B20=8,A40,A41))))))))</f>
        <v>девять </v>
      </c>
      <c r="F20" s="44">
        <f>IF(AND(C20&gt;15,C20&lt;20),IF(C20=16,D39,IF(C20=17,D40,IF(C20=18,D41,IF(C20=19,D42,)))),"")</f>
      </c>
    </row>
    <row r="21" spans="1:6" s="44" customFormat="1" ht="12.75" hidden="1">
      <c r="A21" s="65"/>
      <c r="B21" s="55"/>
      <c r="E21" s="44">
        <f>B20+B19*10+B18*100</f>
        <v>0</v>
      </c>
      <c r="F21" s="44">
        <f>IF(E21=0,"",IF(B19=1,"миллионов ",IF(B20=1,"миллион ",IF(OR(B20=2,B20=3,B20=4),"миллиона ","миллионов "))))</f>
      </c>
    </row>
    <row r="22" spans="1:9" s="44" customFormat="1" ht="12.75" hidden="1">
      <c r="A22" s="65">
        <f>TRUNC(A23/10)</f>
        <v>0</v>
      </c>
      <c r="B22" s="55">
        <f>TRUNC(RIGHT(A22))</f>
        <v>0</v>
      </c>
      <c r="C22" s="44">
        <f>B22</f>
        <v>0</v>
      </c>
      <c r="E22" s="66" t="str">
        <f>IF(B22=1,E42,IF(B22=2,G34,IF(B22=3,G35,IF(B22=4,G36,IF(B22=5,G37,IF(B22=6,G38,IF(B22=7,G39,IF(B22=8,G40,G41))))))))</f>
        <v>девятьсот </v>
      </c>
      <c r="I22" s="62"/>
    </row>
    <row r="23" spans="1:5" s="44" customFormat="1" ht="12.75" hidden="1">
      <c r="A23" s="65">
        <f>TRUNC(A24/10)</f>
        <v>0</v>
      </c>
      <c r="B23" s="55">
        <f>TRUNC(RIGHT(A23))</f>
        <v>0</v>
      </c>
      <c r="C23" s="44">
        <f>IF(B23=1,"",B23)</f>
        <v>0</v>
      </c>
      <c r="E23" s="67">
        <f>IF(OR(C23=0,B23=1),"",IF(B23=2,E34,IF(B23=3,E35,IF(B23=4,E36,IF(B23=5,E37,IF(B23=6,E38,IF(B23=7,E39,IF(B23=8,E40,E41))))))))</f>
      </c>
    </row>
    <row r="24" spans="1:6" s="44" customFormat="1" ht="12.75" hidden="1">
      <c r="A24" s="65">
        <f>TRUNC(A26/10)</f>
        <v>0</v>
      </c>
      <c r="B24" s="55">
        <f>TRUNC(RIGHT(A24))</f>
        <v>0</v>
      </c>
      <c r="C24" s="44">
        <f>IF(B23=1,B24+10,IF(B24=0,0,B24))</f>
        <v>0</v>
      </c>
      <c r="D24" s="44">
        <f>IF(AND(C24&gt;9,C24&lt;16),IF(C24=10,D33,IF(C24=11,D34,IF(C24=12,D35,IF(C24=13,D36,IF(C24=14,D37,IF(C24=15,D38,)))))),"")</f>
      </c>
      <c r="E24" s="67" t="str">
        <f>IF(B24=1,B33,IF(B24=2,B34,IF(B24=3,A35,IF(B24=4,A36,IF(B24=5,A37,IF(B24=6,A38,IF(B24=7,A39,IF(B24=8,A40,A41))))))))</f>
        <v>девять </v>
      </c>
      <c r="F24" s="44">
        <f>IF(AND(C24&gt;15,C24&lt;20),IF(C24=16,D39,IF(C24=17,D40,IF(C24=18,D41,IF(C24=19,D42,)))),"")</f>
      </c>
    </row>
    <row r="25" spans="1:6" s="44" customFormat="1" ht="12.75" hidden="1">
      <c r="A25" s="65"/>
      <c r="B25" s="55"/>
      <c r="E25" s="67">
        <f>B22*100+B23*10+B24</f>
        <v>0</v>
      </c>
      <c r="F25" s="44">
        <f>IF(E25=0,"",IF(B23=1,"тысяч ",IF(B24=1,"тысяча ",IF(OR(B24=2,B24=3,B24=4),"тысячи ","тысяч "))))</f>
      </c>
    </row>
    <row r="26" spans="1:5" s="44" customFormat="1" ht="12.75" hidden="1">
      <c r="A26" s="65">
        <f>TRUNC(A27/10)</f>
        <v>0</v>
      </c>
      <c r="B26" s="55">
        <f>TRUNC(RIGHT(A26))</f>
        <v>0</v>
      </c>
      <c r="C26" s="44">
        <f>B26</f>
        <v>0</v>
      </c>
      <c r="E26" s="66" t="str">
        <f>IF(B26=1,E42,IF(B26=2,G34,IF(B26=3,G35,IF(B26=4,G36,IF(B26=5,G37,IF(B26=6,G38,IF(B26=7,G39,IF(B26=8,G40,G41))))))))</f>
        <v>девятьсот </v>
      </c>
    </row>
    <row r="27" spans="1:7" s="44" customFormat="1" ht="12.75" hidden="1">
      <c r="A27" s="65">
        <f>TRUNC(A28/10)</f>
        <v>0</v>
      </c>
      <c r="B27" s="68">
        <f>TRUNC(RIGHT(A27))</f>
        <v>0</v>
      </c>
      <c r="C27" s="44">
        <f>IF(B27=1,"",B27)</f>
        <v>0</v>
      </c>
      <c r="E27" s="67">
        <f>IF(OR(C27=0,B27=1),"",IF(C27=2,E34,IF(C27=3,E35,IF(C27=4,E36,IF(C27=5,E37,IF(C27=6,E38,IF(C27=7,E39,IF(C27=8,E40,E41))))))))</f>
      </c>
      <c r="G27" s="55"/>
    </row>
    <row r="28" spans="1:7" s="44" customFormat="1" ht="12.75" hidden="1">
      <c r="A28" s="65">
        <f>E12</f>
        <v>0</v>
      </c>
      <c r="B28" s="55">
        <f>TRUNC(RIGHT(A28))</f>
        <v>0</v>
      </c>
      <c r="C28" s="44">
        <f>IF(B27=1,B28+10,IF(B28=0,0,B28))</f>
        <v>0</v>
      </c>
      <c r="D28" s="44">
        <f>IF(AND(C28&gt;9,C28&lt;16),IF(C28=10,D33,IF(C28=11,D34,IF(C28=12,D35,IF(C28=13,D36,IF(C28=14,D37,IF(C28=15,D38,)))))),"")</f>
      </c>
      <c r="E28" s="67" t="str">
        <f>IF(B28=1,A33,IF(B28=2,A34,IF(B28=3,A35,IF(B28=4,A36,IF(B28=5,A37,IF(B28=6,A38,IF(B28=7,A39,IF(B28=8,A40,A41))))))))</f>
        <v>девять </v>
      </c>
      <c r="F28" s="44">
        <f>IF(AND(C28&gt;15,C28&lt;20),IF(C28=16,D39,IF(C28=17,D40,IF(C28=18,D41,IF(C28=19,D42,)))),"")</f>
      </c>
      <c r="G28" s="55"/>
    </row>
    <row r="29" spans="1:7" s="44" customFormat="1" ht="12.75" hidden="1">
      <c r="A29" s="61"/>
      <c r="B29" s="68"/>
      <c r="C29" s="55"/>
      <c r="E29" s="67">
        <f>B26*100+B27*10+B28</f>
        <v>0</v>
      </c>
      <c r="F29" s="44" t="str">
        <f>IF(E29+E25+E21+E17=0,"ноль рублей ",IF(C28=1,"рубль ",IF(OR(C28=2,C28=3,C28=4),"рубля ","рублей ")))</f>
        <v>ноль рублей </v>
      </c>
      <c r="G29" s="55"/>
    </row>
    <row r="30" spans="1:8" s="44" customFormat="1" ht="12.75" hidden="1">
      <c r="A30" s="69">
        <f>ROUND(100*(E1-E12),0)</f>
        <v>0</v>
      </c>
      <c r="C30" s="55">
        <f>TRUNC(A30/10)</f>
        <v>0</v>
      </c>
      <c r="E30" s="67">
        <f>IF(OR(C30=1,C30=0),"",IF(C30=2,E34,IF(C30=3,E35,IF(C30=4,E36,IF(C30=5,E37,IF(C30=6,E38,IF(C30=7,E39,IF(C30=8,E40,E41))))))))</f>
      </c>
      <c r="H30" s="55"/>
    </row>
    <row r="31" spans="3:8" s="44" customFormat="1" ht="12.75" hidden="1">
      <c r="C31" s="55">
        <f>TRUNC(A30-C30*10)</f>
        <v>0</v>
      </c>
      <c r="E31" s="67" t="str">
        <f>IF(C31=1,B33,IF(C31=2,B34,IF(C31=3,A35,IF(C31=4,A36,IF(C31=5,A37,IF(C31=6,A38,IF(C31=7,A39,IF(C31=8,A40,A41))))))))</f>
        <v>девять </v>
      </c>
      <c r="H31" s="55"/>
    </row>
    <row r="32" s="44" customFormat="1" ht="12.75" hidden="1">
      <c r="H32" s="55"/>
    </row>
    <row r="33" spans="1:8" s="44" customFormat="1" ht="12.75" hidden="1">
      <c r="A33" s="44" t="s">
        <v>50</v>
      </c>
      <c r="B33" s="44" t="s">
        <v>51</v>
      </c>
      <c r="D33" s="44" t="s">
        <v>52</v>
      </c>
      <c r="H33" s="55"/>
    </row>
    <row r="34" spans="1:7" s="44" customFormat="1" ht="12.75" hidden="1">
      <c r="A34" s="44" t="s">
        <v>53</v>
      </c>
      <c r="B34" s="44" t="s">
        <v>54</v>
      </c>
      <c r="D34" s="44" t="s">
        <v>55</v>
      </c>
      <c r="E34" s="44" t="s">
        <v>56</v>
      </c>
      <c r="G34" s="44" t="s">
        <v>57</v>
      </c>
    </row>
    <row r="35" spans="1:7" s="44" customFormat="1" ht="12.75" hidden="1">
      <c r="A35" s="44" t="s">
        <v>58</v>
      </c>
      <c r="D35" s="44" t="s">
        <v>59</v>
      </c>
      <c r="E35" s="44" t="s">
        <v>60</v>
      </c>
      <c r="G35" s="44" t="s">
        <v>61</v>
      </c>
    </row>
    <row r="36" spans="1:7" s="44" customFormat="1" ht="12.75" hidden="1">
      <c r="A36" s="44" t="s">
        <v>62</v>
      </c>
      <c r="D36" s="44" t="s">
        <v>63</v>
      </c>
      <c r="E36" s="44" t="s">
        <v>64</v>
      </c>
      <c r="G36" s="44" t="s">
        <v>65</v>
      </c>
    </row>
    <row r="37" spans="1:7" s="44" customFormat="1" ht="12.75" hidden="1">
      <c r="A37" s="44" t="s">
        <v>66</v>
      </c>
      <c r="D37" s="44" t="s">
        <v>67</v>
      </c>
      <c r="E37" s="44" t="s">
        <v>68</v>
      </c>
      <c r="G37" s="44" t="s">
        <v>69</v>
      </c>
    </row>
    <row r="38" spans="1:7" s="44" customFormat="1" ht="12.75" hidden="1">
      <c r="A38" s="44" t="s">
        <v>70</v>
      </c>
      <c r="D38" s="44" t="s">
        <v>71</v>
      </c>
      <c r="E38" s="44" t="s">
        <v>72</v>
      </c>
      <c r="G38" s="44" t="s">
        <v>73</v>
      </c>
    </row>
    <row r="39" spans="1:7" s="44" customFormat="1" ht="12.75" hidden="1">
      <c r="A39" s="44" t="s">
        <v>74</v>
      </c>
      <c r="D39" s="44" t="s">
        <v>75</v>
      </c>
      <c r="E39" s="44" t="s">
        <v>76</v>
      </c>
      <c r="G39" s="44" t="s">
        <v>77</v>
      </c>
    </row>
    <row r="40" spans="1:7" s="44" customFormat="1" ht="12.75" hidden="1">
      <c r="A40" s="44" t="s">
        <v>78</v>
      </c>
      <c r="D40" s="44" t="s">
        <v>79</v>
      </c>
      <c r="E40" s="44" t="s">
        <v>80</v>
      </c>
      <c r="G40" s="44" t="s">
        <v>81</v>
      </c>
    </row>
    <row r="41" spans="1:7" s="44" customFormat="1" ht="12.75" hidden="1">
      <c r="A41" s="44" t="s">
        <v>82</v>
      </c>
      <c r="D41" s="44" t="s">
        <v>83</v>
      </c>
      <c r="E41" s="44" t="s">
        <v>84</v>
      </c>
      <c r="G41" s="44" t="s">
        <v>85</v>
      </c>
    </row>
    <row r="42" spans="4:8" s="44" customFormat="1" ht="12.75" hidden="1">
      <c r="D42" s="44" t="s">
        <v>86</v>
      </c>
      <c r="E42" s="44" t="s">
        <v>87</v>
      </c>
      <c r="H42" s="55"/>
    </row>
    <row r="43" s="44" customFormat="1" ht="12.75" hidden="1">
      <c r="H43" s="55"/>
    </row>
    <row r="44" s="44" customFormat="1" ht="12.75" hidden="1">
      <c r="H44" s="55"/>
    </row>
    <row r="45" s="44" customFormat="1" ht="12.75" hidden="1">
      <c r="H45" s="55"/>
    </row>
    <row r="46" spans="4:8" s="44" customFormat="1" ht="12.75" hidden="1">
      <c r="D46" s="44">
        <f>LEN(B2)</f>
        <v>12</v>
      </c>
      <c r="H46" s="55"/>
    </row>
    <row r="47" spans="2:8" s="44" customFormat="1" ht="12.75" hidden="1">
      <c r="B47" s="44">
        <f>CONCATENATE("")</f>
      </c>
      <c r="D47" s="44" t="e">
        <f>FIND(" ",B2,40)</f>
        <v>#VALUE!</v>
      </c>
      <c r="H47" s="55"/>
    </row>
    <row r="48" spans="4:8" s="44" customFormat="1" ht="18" customHeight="1" hidden="1">
      <c r="D48" s="70" t="str">
        <f>IF(D46&lt;50,B2,LEFT(B2,D47))</f>
        <v>Ноль рублей </v>
      </c>
      <c r="H48" s="55"/>
    </row>
    <row r="49" s="40" customFormat="1" ht="12.75" hidden="1">
      <c r="D49" s="40" t="str">
        <f>IF(D46&lt;50," ",MID(B2,(D47+1),200))</f>
        <v> </v>
      </c>
    </row>
    <row r="50" spans="4:8" s="40" customFormat="1" ht="12.75" hidden="1">
      <c r="D50" s="40" t="e">
        <f>FIND(" ",B2,20)</f>
        <v>#VALUE!</v>
      </c>
      <c r="H50" s="54"/>
    </row>
    <row r="51" spans="4:8" s="40" customFormat="1" ht="12.75" hidden="1">
      <c r="D51" s="40" t="str">
        <f>IF(D46&lt;40,B2,LEFT(B2,D50))</f>
        <v>Ноль рублей </v>
      </c>
      <c r="H51" s="54"/>
    </row>
    <row r="52" spans="4:8" s="40" customFormat="1" ht="12.75" hidden="1">
      <c r="D52" s="40">
        <f>IF(D46&lt;40,"",MID(B2,(D50+1),200))</f>
      </c>
      <c r="H52" s="54"/>
    </row>
    <row r="53" s="40" customFormat="1" ht="12.75" hidden="1">
      <c r="H53" s="54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s="37" customFormat="1" ht="12.75" hidden="1">
      <c r="H76" s="38"/>
    </row>
    <row r="77" s="37" customFormat="1" ht="12.75" hidden="1">
      <c r="H77" s="38"/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 password="C780" sheet="1"/>
  <mergeCells count="2">
    <mergeCell ref="N2:O2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A.Hilmann</cp:lastModifiedBy>
  <cp:lastPrinted>2017-06-21T14:13:49Z</cp:lastPrinted>
  <dcterms:created xsi:type="dcterms:W3CDTF">2003-11-27T08:38:04Z</dcterms:created>
  <dcterms:modified xsi:type="dcterms:W3CDTF">2017-06-22T09:53:32Z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